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mofghana-my.sharepoint.com/personal/ebapuohyele_mofep_gov_gh/Documents/Documents/TDMD/Debt Management/DAS/Debt Statistics/Website Debt Data/"/>
    </mc:Choice>
  </mc:AlternateContent>
  <xr:revisionPtr revIDLastSave="159" documentId="8_{7534CBF2-CC67-4A16-BA28-3D23B9BD6ABF}" xr6:coauthVersionLast="47" xr6:coauthVersionMax="47" xr10:uidLastSave="{9ABB56C7-E747-49D0-8DE3-D5D56C95FD9B}"/>
  <bookViews>
    <workbookView xWindow="-110" yWindow="-110" windowWidth="25180" windowHeight="16140" tabRatio="814" firstSheet="1" activeTab="1" xr2:uid="{00000000-000D-0000-FFFF-FFFF00000000}"/>
  </bookViews>
  <sheets>
    <sheet name="Change in Debt" sheetId="52" state="hidden" r:id="rId1"/>
    <sheet name="2026 Debt Data" sheetId="39" r:id="rId2"/>
  </sheets>
  <externalReferences>
    <externalReference r:id="rId3"/>
    <externalReference r:id="rId4"/>
  </externalReferences>
  <definedNames>
    <definedName name="___SH2" localSheetId="1">#REF!</definedName>
    <definedName name="___SH2">#REF!</definedName>
    <definedName name="__SH2" localSheetId="1">#REF!</definedName>
    <definedName name="__SH2">#REF!</definedName>
    <definedName name="_Fill" localSheetId="1" hidden="1">#REF!</definedName>
    <definedName name="_Fill" hidden="1">#REF!</definedName>
    <definedName name="_Key1" localSheetId="1" hidden="1">#REF!</definedName>
    <definedName name="_Key1" hidden="1">#REF!</definedName>
    <definedName name="_Order1" hidden="1">255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H2" localSheetId="1">#REF!</definedName>
    <definedName name="_SH2">#REF!</definedName>
    <definedName name="_Sort" localSheetId="1" hidden="1">#REF!</definedName>
    <definedName name="_Sort" hidden="1">#REF!</definedName>
    <definedName name="a" localSheetId="1">#REF!</definedName>
    <definedName name="a">#REF!</definedName>
    <definedName name="Address" localSheetId="1">#REF!</definedName>
    <definedName name="Address">#REF!</definedName>
    <definedName name="City" localSheetId="1">#REF!</definedName>
    <definedName name="City">#REF!</definedName>
    <definedName name="Code" localSheetId="1" hidden="1">#REF!</definedName>
    <definedName name="Code" hidden="1">#REF!</definedName>
    <definedName name="Company" localSheetId="1">#REF!</definedName>
    <definedName name="Company">#REF!</definedName>
    <definedName name="Country" localSheetId="1">#REF!</definedName>
    <definedName name="Country">#REF!</definedName>
    <definedName name="data1" localSheetId="1" hidden="1">#REF!</definedName>
    <definedName name="data1" hidden="1">#REF!</definedName>
    <definedName name="data2" localSheetId="1" hidden="1">#REF!</definedName>
    <definedName name="data2" hidden="1">#REF!</definedName>
    <definedName name="data3" localSheetId="1" hidden="1">#REF!</definedName>
    <definedName name="data3" hidden="1">#REF!</definedName>
    <definedName name="DEPOSIT" localSheetId="1">#REF!</definedName>
    <definedName name="DEPOSIT">#REF!</definedName>
    <definedName name="DevPartner">[1]Validation!$B$3:$B$61</definedName>
    <definedName name="Discount" localSheetId="1" hidden="1">#REF!</definedName>
    <definedName name="Discount" hidden="1">#REF!</definedName>
    <definedName name="display_area_2" localSheetId="1" hidden="1">#REF!</definedName>
    <definedName name="display_area_2" hidden="1">#REF!</definedName>
    <definedName name="Email" localSheetId="1">#REF!</definedName>
    <definedName name="Email">#REF!</definedName>
    <definedName name="EX_RATE">'2026 Debt Data'!#REF!</definedName>
    <definedName name="ext" localSheetId="1">#REF!</definedName>
    <definedName name="ext">#REF!</definedName>
    <definedName name="Fax" localSheetId="1">#REF!</definedName>
    <definedName name="Fax">#REF!</definedName>
    <definedName name="FCode" localSheetId="1" hidden="1">#REF!</definedName>
    <definedName name="FCode" hidden="1">#REF!</definedName>
    <definedName name="FIFTYLARGE" localSheetId="1">#REF!</definedName>
    <definedName name="FIFTYLARGE">#REF!</definedName>
    <definedName name="fr" localSheetId="1">#REF!</definedName>
    <definedName name="fr">#REF!</definedName>
    <definedName name="HiddenRows" localSheetId="1" hidden="1">#REF!</definedName>
    <definedName name="HiddenRows" hidden="1">#REF!</definedName>
    <definedName name="latest1998" localSheetId="1">#REF!</definedName>
    <definedName name="latest1998">#REF!</definedName>
    <definedName name="LOANS" localSheetId="1">#REF!</definedName>
    <definedName name="LOANS">#REF!</definedName>
    <definedName name="MDA">[1]Validation!$A$3:$A$40</definedName>
    <definedName name="Name" localSheetId="1">#REF!</definedName>
    <definedName name="Name">#REF!</definedName>
    <definedName name="OrderTable" localSheetId="1" hidden="1">#REF!</definedName>
    <definedName name="OrderTable" hidden="1">#REF!</definedName>
    <definedName name="OWNERSHIP" localSheetId="1">#REF!</definedName>
    <definedName name="OWNERSHIP">#REF!</definedName>
    <definedName name="Phone" localSheetId="1">#REF!</definedName>
    <definedName name="Phone">#REF!</definedName>
    <definedName name="print" localSheetId="1">#REF!</definedName>
    <definedName name="print">#REF!</definedName>
    <definedName name="_xlnm.Print_Area" localSheetId="1">'2026 Debt Data'!$A$1:$F$96</definedName>
    <definedName name="_xlnm.Print_Area">#REF!</definedName>
    <definedName name="PRINT_AREA_MI" localSheetId="1">#REF!</definedName>
    <definedName name="PRINT_AREA_MI">#REF!</definedName>
    <definedName name="Print_Areaq56" localSheetId="1">#REF!</definedName>
    <definedName name="Print_Areaq56">#REF!</definedName>
    <definedName name="_xlnm.Print_Titles">#REF!</definedName>
    <definedName name="PRINT_TITLES_MI" localSheetId="1">#REF!</definedName>
    <definedName name="PRINT_TITLES_MI">#REF!</definedName>
    <definedName name="Printing" localSheetId="1">#REF!</definedName>
    <definedName name="Printing">#REF!</definedName>
    <definedName name="ProdForm" localSheetId="1" hidden="1">#REF!</definedName>
    <definedName name="ProdForm" hidden="1">#REF!</definedName>
    <definedName name="Product" localSheetId="1" hidden="1">#REF!</definedName>
    <definedName name="Product" hidden="1">#REF!</definedName>
    <definedName name="RCArea" localSheetId="1" hidden="1">#REF!</definedName>
    <definedName name="RCArea" hidden="1">#REF!</definedName>
    <definedName name="RD">[2]BSD5!#REF!</definedName>
    <definedName name="SHEET1" localSheetId="1">#REF!</definedName>
    <definedName name="SHEET1">#REF!</definedName>
    <definedName name="SHEET2A" localSheetId="1">#REF!</definedName>
    <definedName name="SHEET2A">#REF!</definedName>
    <definedName name="SHEET2B" localSheetId="1">#REF!</definedName>
    <definedName name="SHEET2B">#REF!</definedName>
    <definedName name="SHEET3" localSheetId="1">#REF!</definedName>
    <definedName name="SHEET3">#REF!</definedName>
    <definedName name="SHEET4" localSheetId="1">#REF!</definedName>
    <definedName name="SHEET4">#REF!</definedName>
    <definedName name="SHEET5" localSheetId="1">#REF!</definedName>
    <definedName name="SHEET5">#REF!</definedName>
    <definedName name="SHEET6" localSheetId="1">#REF!</definedName>
    <definedName name="SHEET6">#REF!</definedName>
    <definedName name="SHEET7" localSheetId="1">#REF!</definedName>
    <definedName name="SHEET7">#REF!</definedName>
    <definedName name="SHEET8" localSheetId="1">#REF!</definedName>
    <definedName name="SHEET8">#REF!</definedName>
    <definedName name="SIXBBREAKDOWN" localSheetId="1">#REF!</definedName>
    <definedName name="SIXBBREAKDOWN">#REF!</definedName>
    <definedName name="SpecialPrice" localSheetId="1" hidden="1">#REF!</definedName>
    <definedName name="SpecialPrice" hidden="1">#REF!</definedName>
    <definedName name="State" localSheetId="1">#REF!</definedName>
    <definedName name="State">#REF!</definedName>
    <definedName name="table" localSheetId="1">#REF!</definedName>
    <definedName name="table">#REF!</definedName>
    <definedName name="tbl_ProdInfo" localSheetId="1" hidden="1">#REF!</definedName>
    <definedName name="tbl_ProdInfo" hidden="1">#REF!</definedName>
    <definedName name="ttbl" localSheetId="1">#REF!</definedName>
    <definedName name="ttbl">#REF!</definedName>
    <definedName name="TWENTYLARGEST" localSheetId="1">#REF!</definedName>
    <definedName name="TWENTYLARGEST">#REF!</definedName>
    <definedName name="Z_0CC3483B_CCC2_4439_B652_911CBAEC7E20_.wvu.Cols" localSheetId="1" hidden="1">'2026 Debt Data'!#REF!,'2026 Debt Data'!#REF!,'2026 Debt Data'!#REF!,'2026 Debt Data'!#REF!,'2026 Debt Data'!#REF!,'2026 Debt Data'!#REF!,'2026 Debt Data'!#REF!</definedName>
    <definedName name="Z_0CC3483B_CCC2_4439_B652_911CBAEC7E20_.wvu.PrintArea" localSheetId="1" hidden="1">'2026 Debt Data'!$A$21:$A$93</definedName>
    <definedName name="Z_0CC3483B_CCC2_4439_B652_911CBAEC7E20_.wvu.Rows" localSheetId="1" hidden="1">'2026 Debt Data'!#REF!</definedName>
    <definedName name="Zip" localSheetId="1">#REF!</definedName>
    <definedName name="Zip">#REF!</definedName>
  </definedNames>
  <calcPr calcId="191029"/>
  <customWorkbookViews>
    <customWorkbookView name="Rasgege - Personal View" guid="{0CC3483B-CCC2-4439-B652-911CBAEC7E20}" mergeInterval="0" personalView="1" maximized="1" xWindow="1" yWindow="1" windowWidth="1280" windowHeight="538" tabRatio="63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52" l="1"/>
  <c r="B18" i="52"/>
  <c r="B17" i="52"/>
  <c r="C24" i="52"/>
  <c r="C23" i="52"/>
  <c r="B19" i="52"/>
  <c r="B16" i="52"/>
  <c r="B15" i="52"/>
  <c r="C10" i="52" l="1"/>
  <c r="C12" i="52"/>
  <c r="C11" i="52"/>
  <c r="C9" i="52"/>
  <c r="C17" i="52"/>
  <c r="C18" i="52"/>
  <c r="C20" i="52"/>
  <c r="C15" i="52"/>
  <c r="C16" i="52"/>
  <c r="C19" i="52"/>
  <c r="F19" i="52" l="1"/>
  <c r="F20" i="52"/>
  <c r="F18" i="52"/>
  <c r="F17" i="52"/>
  <c r="H17" i="52" s="1"/>
  <c r="B14" i="52"/>
  <c r="C14" i="52"/>
  <c r="C27" i="52" s="1"/>
  <c r="G24" i="52"/>
  <c r="G23" i="52"/>
  <c r="F10" i="52"/>
  <c r="H10" i="52" s="1"/>
  <c r="F11" i="52"/>
  <c r="H11" i="52" s="1"/>
  <c r="F12" i="52"/>
  <c r="H12" i="52" s="1"/>
  <c r="F9" i="52"/>
  <c r="H9" i="52" s="1"/>
  <c r="C8" i="52"/>
  <c r="C26" i="52" s="1"/>
  <c r="B8" i="52"/>
  <c r="G20" i="52" l="1"/>
  <c r="G19" i="52"/>
  <c r="H19" i="52" s="1"/>
  <c r="E19" i="52" s="1"/>
  <c r="D19" i="52" s="1"/>
  <c r="H20" i="52"/>
  <c r="G17" i="52"/>
  <c r="E17" i="52" s="1"/>
  <c r="D17" i="52" s="1"/>
  <c r="G12" i="52"/>
  <c r="E12" i="52" s="1"/>
  <c r="D12" i="52" s="1"/>
  <c r="C25" i="52"/>
  <c r="C6" i="52"/>
  <c r="G18" i="52"/>
  <c r="B6" i="52"/>
  <c r="G10" i="52"/>
  <c r="E10" i="52" s="1"/>
  <c r="D10" i="52" s="1"/>
  <c r="G9" i="52"/>
  <c r="E9" i="52" s="1"/>
  <c r="G11" i="52"/>
  <c r="F8" i="52"/>
  <c r="H8" i="52"/>
  <c r="E20" i="52" l="1"/>
  <c r="D20" i="52" s="1"/>
  <c r="G8" i="52"/>
  <c r="G26" i="52" s="1"/>
  <c r="H18" i="52"/>
  <c r="E18" i="52" s="1"/>
  <c r="D18" i="52" s="1"/>
  <c r="D9" i="52"/>
  <c r="E11" i="52"/>
  <c r="D11" i="52" s="1"/>
  <c r="D8" i="52" l="1"/>
  <c r="E8" i="52"/>
  <c r="F16" i="52" l="1"/>
  <c r="F15" i="52"/>
  <c r="G15" i="52" s="1"/>
  <c r="H15" i="52" l="1"/>
  <c r="E15" i="52" s="1"/>
  <c r="D15" i="52" s="1"/>
  <c r="G16" i="52"/>
  <c r="F14" i="52"/>
  <c r="F6" i="52" s="1"/>
  <c r="H16" i="52" l="1"/>
  <c r="G14" i="52"/>
  <c r="G27" i="52" l="1"/>
  <c r="G25" i="52" s="1"/>
  <c r="G6" i="52"/>
  <c r="E16" i="52"/>
  <c r="H14" i="52"/>
  <c r="H6" i="52" s="1"/>
  <c r="D16" i="52" l="1"/>
  <c r="D14" i="52" s="1"/>
  <c r="D6" i="52" s="1"/>
  <c r="E14" i="52"/>
  <c r="E6" i="52" s="1"/>
</calcChain>
</file>

<file path=xl/sharedStrings.xml><?xml version="1.0" encoding="utf-8"?>
<sst xmlns="http://schemas.openxmlformats.org/spreadsheetml/2006/main" count="168" uniqueCount="164">
  <si>
    <t>SHORT TERM</t>
  </si>
  <si>
    <t>LONG TERM</t>
  </si>
  <si>
    <t>MULTILATERAL</t>
  </si>
  <si>
    <t>BILATERAL</t>
  </si>
  <si>
    <t>COMMERCIAL</t>
  </si>
  <si>
    <t>INTERNATIONAL CAPITAL MARKET</t>
  </si>
  <si>
    <t>NPRA S TOCK</t>
  </si>
  <si>
    <t>A. BANKING SYSTEM</t>
  </si>
  <si>
    <t>BANK OF GHANA</t>
  </si>
  <si>
    <t>DEPOSIT MONEY BANKS</t>
  </si>
  <si>
    <t>B. NON-BANK SECTOR</t>
  </si>
  <si>
    <t>SSNIT</t>
  </si>
  <si>
    <t>INSURANCE CO.S</t>
  </si>
  <si>
    <t>NPRA</t>
  </si>
  <si>
    <t>OTHER HOLDERS</t>
  </si>
  <si>
    <t>D. JUBILEE BOND</t>
  </si>
  <si>
    <t>TOTAL</t>
  </si>
  <si>
    <t>FINANCIAL ASSETS</t>
  </si>
  <si>
    <t>DSRA (USD)-COLLATERAL ACCOUNTS</t>
  </si>
  <si>
    <t>DSRA (USD)</t>
  </si>
  <si>
    <t>DSRA (GHS); CONVERTED TO USD</t>
  </si>
  <si>
    <t>DDR ACCOUNT</t>
  </si>
  <si>
    <t>DEBT RECOVERY ACCOUNT</t>
  </si>
  <si>
    <t>SOE ESCROW ACCOUNTS</t>
  </si>
  <si>
    <t>NET PUBLIC DEBT/GDP</t>
  </si>
  <si>
    <t>TRADEABLE INSTRUMENTS</t>
  </si>
  <si>
    <t>NON-TRADEABLE INSTRUMENTS</t>
  </si>
  <si>
    <t>GDP</t>
  </si>
  <si>
    <t>TOTAL (A+B+C+D+E)</t>
  </si>
  <si>
    <t>E. STANDARD LOANS</t>
  </si>
  <si>
    <t>MEMORANDUM ITEMS</t>
  </si>
  <si>
    <t>35-DAY TREASURY BILL</t>
  </si>
  <si>
    <t>49-DAY TREASURY BILL</t>
  </si>
  <si>
    <t>77-DAY TREASURY BILL</t>
  </si>
  <si>
    <t>91-DAY TREASURY BILL</t>
  </si>
  <si>
    <t>182-DAY TREASURY BILL</t>
  </si>
  <si>
    <t>364-DAY BILL</t>
  </si>
  <si>
    <t>1-YEAR TREASURY NOTE</t>
  </si>
  <si>
    <t>SHORT-TERM ADVANCE</t>
  </si>
  <si>
    <t>2-YEAR TREASURY NOTE</t>
  </si>
  <si>
    <t>2-YEAR FIXED TREASURY NOTE</t>
  </si>
  <si>
    <t>2-YEAR USD DOMESTIC BOND</t>
  </si>
  <si>
    <t>3-YEAR USD DOMESTIC BOND (OLD)</t>
  </si>
  <si>
    <t>4-YEAR USD DOMESTIC BOND (NEW)</t>
  </si>
  <si>
    <t>5-YEAR USD DOMESTIC BOND (OLD)</t>
  </si>
  <si>
    <t>5-YEAR USD DOMESTIC BOND (NEW)</t>
  </si>
  <si>
    <t>3-YEAR GGILBS</t>
  </si>
  <si>
    <t>3-YEAR FLOATING RATE BOND</t>
  </si>
  <si>
    <t>3-YEAR FLOATINGTREASURY NOTE (SADA-UBA)</t>
  </si>
  <si>
    <t>3-YEAR FIXED RATE BOND (OLD)</t>
  </si>
  <si>
    <t>3-YEAR STOCK (SBG)</t>
  </si>
  <si>
    <t>3-YEAR STOCK (SSNIT)</t>
  </si>
  <si>
    <t>4-YEAR GOG BOND (NEW)</t>
  </si>
  <si>
    <t>4.5-YEAR GOG BOND (NEW)</t>
  </si>
  <si>
    <t>5-YEAR GOG BOND (OLD)</t>
  </si>
  <si>
    <t>5-YEAR GOG BOND (NEW)</t>
  </si>
  <si>
    <t>5.5-YEAR GOG BOND (NEW)</t>
  </si>
  <si>
    <t>5-YEAR JUBILEE BOND</t>
  </si>
  <si>
    <t>6-YEAR BOND (OLD)</t>
  </si>
  <si>
    <t>6-YEAR BOND (NEW)</t>
  </si>
  <si>
    <t>7-YEAR GOG BOND (OLD)</t>
  </si>
  <si>
    <t>7-YEAR GOG BOND (NEW)</t>
  </si>
  <si>
    <t>8-YEAR GOG BOND</t>
  </si>
  <si>
    <t>9-YEAR GOG BOND</t>
  </si>
  <si>
    <t>10-YEAR GOG BOND (OLD)</t>
  </si>
  <si>
    <t>10-YEAR GOG BOND (NEW)</t>
  </si>
  <si>
    <t>11-YEAR GOG BOND</t>
  </si>
  <si>
    <t>12-YEAR GOG BOND (NEW)</t>
  </si>
  <si>
    <t>13-YEAR GOG BOND</t>
  </si>
  <si>
    <t>14-YEAR GOG BOND</t>
  </si>
  <si>
    <t>15-YEAR GOG BOND (OLD)</t>
  </si>
  <si>
    <t>15-YEAR GOG BOND (NEW)</t>
  </si>
  <si>
    <t>20-YEAR GOG BOND</t>
  </si>
  <si>
    <t>LONG-TERM GOVT STOCK</t>
  </si>
  <si>
    <t>GOG PETROLEUM FINANCED BONDS</t>
  </si>
  <si>
    <t>TOR BONDS</t>
  </si>
  <si>
    <t>REVALUATION STOCK</t>
  </si>
  <si>
    <t>OTHER GOVERNMENT STOCK</t>
  </si>
  <si>
    <t>TELEKOM MALAYSIA STOCKS</t>
  </si>
  <si>
    <t>A. SHORT-TERM INSTRUMENTS</t>
  </si>
  <si>
    <t>B. MEDIUM-TERM INSTRUMENTS</t>
  </si>
  <si>
    <t>C. LONG-TERM INSTRUMENTS</t>
  </si>
  <si>
    <t>D. STANDARD LOANS</t>
  </si>
  <si>
    <t>TOTAL (A+B+C+D)</t>
  </si>
  <si>
    <t>C. FOREIGN SECTOR</t>
  </si>
  <si>
    <t>REVISED NOMINAL GDP (GH¢'MIL)</t>
  </si>
  <si>
    <t>NET PUBLIC DEBT (US$'MIL)</t>
  </si>
  <si>
    <t>NET PUBLIC DEBT (GH¢'MIL)</t>
  </si>
  <si>
    <t>TOTAL FINANCIAL ASSETS</t>
  </si>
  <si>
    <t>TOTAL CG EXTERNAL DEBT INCL. GUARANTEES (GH¢'MIL)</t>
  </si>
  <si>
    <t>TOTAL CG DOMESTIC DEBT (GH¢'MIL)</t>
  </si>
  <si>
    <t>TOTAL CG DEBT (GH¢'MIL)</t>
  </si>
  <si>
    <t>TOTAL PUBLIC EXTERNAL DEBT</t>
  </si>
  <si>
    <t>TOTAL PUBLIC DOMESTIC DEBT</t>
  </si>
  <si>
    <t>TOTAL PUBLIC DEBT</t>
  </si>
  <si>
    <t>TOTAL PUBLIC DEBT/GDP</t>
  </si>
  <si>
    <t>CG DOMESTIC DEBT</t>
  </si>
  <si>
    <t>CENTRAL GOVERNMENT DEBT</t>
  </si>
  <si>
    <t>PUBLIC SECTOR DEBT</t>
  </si>
  <si>
    <t>GROSS CG EXTERNAL DEBT/GDP</t>
  </si>
  <si>
    <t>GROSS CG DOMESTIC DEBT/GDP</t>
  </si>
  <si>
    <t>GROSS TOTAL CG DEBT/GDP</t>
  </si>
  <si>
    <t>2-YEAR FLOATING TREASURY NOTE</t>
  </si>
  <si>
    <t>12-YEAR GOG BOND (OLD)</t>
  </si>
  <si>
    <t>EXTERNAL DEBT BY CREDITOR CATEGORY</t>
  </si>
  <si>
    <t>EXTERNAL DEBT BY MATURITY (ORIGINAL)</t>
  </si>
  <si>
    <t>DOMESTIC DEBT BY INSTRUMENT TYPE</t>
  </si>
  <si>
    <t>Total</t>
  </si>
  <si>
    <t>External</t>
  </si>
  <si>
    <t>Domestic</t>
  </si>
  <si>
    <t>Public Debt Stock</t>
  </si>
  <si>
    <t>end 2016 (GHS mn)</t>
  </si>
  <si>
    <t>end 2016 (USD mn)</t>
  </si>
  <si>
    <t>Exchange Rate</t>
  </si>
  <si>
    <t>Change in Debt</t>
  </si>
  <si>
    <t>Net Transactions/ Flows (+/(-))</t>
  </si>
  <si>
    <t>end 2023 (USD mn)</t>
  </si>
  <si>
    <t>end 2023 (GHS mn) @end 2016 fx rate</t>
  </si>
  <si>
    <t>end 2023 (GHS mn) @end 2023 fx rate</t>
  </si>
  <si>
    <t>Memo Items</t>
  </si>
  <si>
    <t>Debt to GDP</t>
  </si>
  <si>
    <t>o/w Domestic</t>
  </si>
  <si>
    <t>o/w External</t>
  </si>
  <si>
    <t>Currency Depreciation/ (Appreciation)</t>
  </si>
  <si>
    <t>o/w USD Bond…....................................</t>
  </si>
  <si>
    <t>Treasury Bills (Short-Term)….....................</t>
  </si>
  <si>
    <t>Multilateral….............................................</t>
  </si>
  <si>
    <t>Bilateral….................................................</t>
  </si>
  <si>
    <t>Commercial…...........................................</t>
  </si>
  <si>
    <t>International Capital Markets…...................</t>
  </si>
  <si>
    <t>Treasury Bonds and Notes (Medium-Term).</t>
  </si>
  <si>
    <t>Treasury Bonds and Notes (Long-Term)…..</t>
  </si>
  <si>
    <t>Non-Tradable Debt (Long-Term)….............</t>
  </si>
  <si>
    <t>Loans…...................................................</t>
  </si>
  <si>
    <t>CG EXTERNAL DEBT</t>
  </si>
  <si>
    <t>EXTERNAL NON-GUARANTEED DEBT FROM PUBLIC CORPORATIONS</t>
  </si>
  <si>
    <t>DOMESTIC NON-GUARANTEED DEBT FROM PUBLIC CORPORATIONS</t>
  </si>
  <si>
    <t>NON-GUARANTEED DEBT FROM PUBLIC CORPORATIONS</t>
  </si>
  <si>
    <t>TOTAL NON-GUARANTEED DEBT FROM PUBLIC CORPORATIONS</t>
  </si>
  <si>
    <t>PUBLIC DEBT - 2026 (US$'MIL) - PROVISIONAL</t>
  </si>
  <si>
    <t>CENTRAL GOVERNMENT EXTERNAL DEBT STOCK - 2026 (US$'MIL)</t>
  </si>
  <si>
    <t>CENTRAL GOVERNMENT DOMESTIC DEBT STOCK - 2026 (US$'MIL)</t>
  </si>
  <si>
    <t>HOLDERS OF CENTRAL GOVERNMENT DOMESTIC DEBT - 2026 (US$ MIL)</t>
  </si>
  <si>
    <t>BOST NON-GUARANTEED EXTERNAL DEBT</t>
  </si>
  <si>
    <t>COCOBOD NON-GUARANTEED EXTERNAL DEBT</t>
  </si>
  <si>
    <t>ECG NON-GUARANTEED EXTERNAL DEBT</t>
  </si>
  <si>
    <t>GIIF NON-GUARANTEED EXTERNAL DEBT</t>
  </si>
  <si>
    <t>GNGC NON-GUARANTEED EXTERNAL DEBT</t>
  </si>
  <si>
    <t>GNPC NON-GUARANTEED EXTERNAL DEBT</t>
  </si>
  <si>
    <t>GRIDCo NON-GUARANTEED EXTERNAL DEBT</t>
  </si>
  <si>
    <t>GWCL NON-GUARANTEED EXTERNAL DEBT</t>
  </si>
  <si>
    <t>TOR NON-GUARANTEED EXTERNAL DEBT</t>
  </si>
  <si>
    <t>VRA NON-GUARANTEED EXTERNAL DEBT</t>
  </si>
  <si>
    <t>BOST NON-GUARANTEED DOMESTIC DEBT</t>
  </si>
  <si>
    <t>COCOBOD NON-GUARANTEED DOMESTIC DEBT</t>
  </si>
  <si>
    <t>ECG NON-GUARANTEED DOMESTIC DEBT</t>
  </si>
  <si>
    <t>GIADEC NON-GUARANTEED DOMESTIC DEBT</t>
  </si>
  <si>
    <t>GIIF NON-GUARANTEED DOMESTIC DEBT</t>
  </si>
  <si>
    <t>GNGC NON-GUARANTEED DOMESTIC DEBT</t>
  </si>
  <si>
    <t>GNPC NON-GUARANTEED DOMESTIC DEBT</t>
  </si>
  <si>
    <t>GRIDCo NON-GUARANTEED DOMESTIC DEBT</t>
  </si>
  <si>
    <t>GWCL NON-GUARANTEED DOMESTIC DEBT</t>
  </si>
  <si>
    <t>TOR NON-GUARANTEED DOMESTIC DEBT</t>
  </si>
  <si>
    <t>VRA NON-GUARANTEED DOMESTIC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</si>
</sst>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£&quot;#,##0;\-&quot;£&quot;#,##0"/>
    <numFmt numFmtId="166" formatCode="_-* #,##0.0_-;\-* #,##0.0_-;_-* &quot;-&quot;??_-;_-@_-"/>
    <numFmt numFmtId="167" formatCode="_([$€-2]* #,##0.00_);_([$€-2]* \(#,##0.00\);_([$€-2]* &quot;-&quot;??_)"/>
    <numFmt numFmtId="168" formatCode="0.00_)"/>
    <numFmt numFmtId="169" formatCode="_(* #,##0.0_);_(* \(#,##0.0\);_(* &quot;-&quot;??_);_(@_)"/>
  </numFmts>
  <fonts count="48">
    <font>
      <sz val="10"/>
      <name val="Arial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indexed="8"/>
      <name val="Corbe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±¼¸²Ã¼"/>
      <charset val="129"/>
    </font>
    <font>
      <sz val="12"/>
      <name val="Times New Roman"/>
      <family val="1"/>
    </font>
    <font>
      <b/>
      <i/>
      <sz val="16"/>
      <name val="Helv"/>
    </font>
    <font>
      <sz val="1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1"/>
      <color indexed="9"/>
      <name val="Corbel"/>
      <family val="2"/>
    </font>
    <font>
      <sz val="11"/>
      <color indexed="20"/>
      <name val="Corbel"/>
      <family val="2"/>
    </font>
    <font>
      <b/>
      <sz val="11"/>
      <color indexed="52"/>
      <name val="Corbel"/>
      <family val="2"/>
    </font>
    <font>
      <b/>
      <sz val="11"/>
      <color indexed="9"/>
      <name val="Corbel"/>
      <family val="2"/>
    </font>
    <font>
      <i/>
      <sz val="11"/>
      <color indexed="23"/>
      <name val="Corbel"/>
      <family val="2"/>
    </font>
    <font>
      <sz val="11"/>
      <color indexed="17"/>
      <name val="Corbel"/>
      <family val="2"/>
    </font>
    <font>
      <b/>
      <sz val="15"/>
      <color indexed="54"/>
      <name val="Corbel"/>
      <family val="2"/>
    </font>
    <font>
      <b/>
      <sz val="13"/>
      <color indexed="54"/>
      <name val="Corbel"/>
      <family val="2"/>
    </font>
    <font>
      <b/>
      <sz val="11"/>
      <color indexed="54"/>
      <name val="Corbel"/>
      <family val="2"/>
    </font>
    <font>
      <sz val="11"/>
      <color indexed="62"/>
      <name val="Corbel"/>
      <family val="2"/>
    </font>
    <font>
      <sz val="11"/>
      <color indexed="52"/>
      <name val="Corbel"/>
      <family val="2"/>
    </font>
    <font>
      <sz val="11"/>
      <color indexed="60"/>
      <name val="Corbel"/>
      <family val="2"/>
    </font>
    <font>
      <b/>
      <sz val="11"/>
      <color indexed="63"/>
      <name val="Corbel"/>
      <family val="2"/>
    </font>
    <font>
      <b/>
      <sz val="18"/>
      <color indexed="54"/>
      <name val="Consolas"/>
      <family val="2"/>
    </font>
    <font>
      <b/>
      <sz val="11"/>
      <color indexed="8"/>
      <name val="Corbel"/>
      <family val="2"/>
    </font>
    <font>
      <sz val="11"/>
      <color indexed="10"/>
      <name val="Corbel"/>
      <family val="2"/>
    </font>
    <font>
      <sz val="10"/>
      <name val="Arial"/>
      <family val="2"/>
    </font>
    <font>
      <sz val="11"/>
      <color theme="1"/>
      <name val="Corbel"/>
      <family val="2"/>
    </font>
    <font>
      <sz val="11"/>
      <color theme="1"/>
      <name val="Corbel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1"/>
      <color theme="1"/>
      <name val="Corbel"/>
      <family val="2"/>
      <charset val="1"/>
      <scheme val="minor"/>
    </font>
    <font>
      <i/>
      <sz val="10"/>
      <color rgb="FFFF0000"/>
      <name val="Arial"/>
      <family val="2"/>
    </font>
    <font>
      <sz val="8"/>
      <color indexed="8"/>
      <name val="Times New Roman"/>
      <family val="1"/>
    </font>
    <font>
      <b/>
      <sz val="16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8"/>
      </patternFill>
    </fill>
    <fill>
      <patternFill patternType="solid">
        <fgColor indexed="49"/>
      </patternFill>
    </fill>
    <fill>
      <patternFill patternType="solid">
        <fgColor indexed="11"/>
      </patternFill>
    </fill>
    <fill>
      <patternFill patternType="solid">
        <fgColor indexed="14"/>
      </patternFill>
    </fill>
    <fill>
      <patternFill patternType="solid">
        <fgColor indexed="51"/>
      </patternFill>
    </fill>
    <fill>
      <patternFill patternType="solid">
        <fgColor indexed="40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thick">
        <color indexed="43"/>
      </bottom>
      <diagonal/>
    </border>
    <border>
      <left/>
      <right/>
      <top/>
      <bottom style="medium">
        <color indexed="4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11"/>
      </top>
      <bottom style="double">
        <color indexed="1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7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22" fillId="7" borderId="0" applyNumberFormat="0" applyBorder="0" applyAlignment="0" applyProtection="0"/>
    <xf numFmtId="0" fontId="22" fillId="3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2" borderId="0" applyNumberFormat="0" applyBorder="0" applyAlignment="0" applyProtection="0"/>
    <xf numFmtId="0" fontId="5" fillId="0" borderId="0"/>
    <xf numFmtId="0" fontId="23" fillId="3" borderId="0" applyNumberFormat="0" applyBorder="0" applyAlignment="0" applyProtection="0"/>
    <xf numFmtId="0" fontId="14" fillId="0" borderId="0"/>
    <xf numFmtId="0" fontId="24" fillId="10" borderId="1" applyNumberFormat="0" applyAlignment="0" applyProtection="0"/>
    <xf numFmtId="0" fontId="25" fillId="18" borderId="2" applyNumberFormat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ill="0" applyBorder="0" applyAlignment="0" applyProtection="0"/>
    <xf numFmtId="44" fontId="5" fillId="0" borderId="0" applyFont="0" applyFill="0" applyBorder="0" applyAlignment="0" applyProtection="0"/>
    <xf numFmtId="165" fontId="15" fillId="0" borderId="0" applyFill="0" applyBorder="0" applyAlignment="0" applyProtection="0"/>
    <xf numFmtId="0" fontId="15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2" fontId="15" fillId="0" borderId="0" applyFill="0" applyBorder="0" applyAlignment="0" applyProtection="0"/>
    <xf numFmtId="0" fontId="27" fillId="2" borderId="0" applyNumberFormat="0" applyBorder="0" applyAlignment="0" applyProtection="0"/>
    <xf numFmtId="38" fontId="6" fillId="19" borderId="0" applyNumberFormat="0" applyBorder="0" applyAlignment="0" applyProtection="0"/>
    <xf numFmtId="0" fontId="11" fillId="0" borderId="3" applyNumberFormat="0" applyAlignment="0" applyProtection="0">
      <alignment horizontal="left" vertical="center"/>
    </xf>
    <xf numFmtId="0" fontId="11" fillId="0" borderId="4">
      <alignment horizontal="left" vertical="center"/>
    </xf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0" applyNumberFormat="0" applyFill="0" applyBorder="0" applyAlignment="0" applyProtection="0"/>
    <xf numFmtId="10" fontId="6" fillId="20" borderId="8" applyNumberFormat="0" applyBorder="0" applyAlignment="0" applyProtection="0"/>
    <xf numFmtId="0" fontId="31" fillId="8" borderId="1" applyNumberFormat="0" applyAlignment="0" applyProtection="0"/>
    <xf numFmtId="0" fontId="32" fillId="0" borderId="9" applyNumberFormat="0" applyFill="0" applyAlignment="0" applyProtection="0"/>
    <xf numFmtId="0" fontId="33" fillId="7" borderId="0" applyNumberFormat="0" applyBorder="0" applyAlignment="0" applyProtection="0"/>
    <xf numFmtId="168" fontId="16" fillId="0" borderId="0"/>
    <xf numFmtId="0" fontId="40" fillId="0" borderId="0"/>
    <xf numFmtId="0" fontId="40" fillId="0" borderId="0"/>
    <xf numFmtId="0" fontId="38" fillId="0" borderId="0"/>
    <xf numFmtId="0" fontId="40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" fillId="0" borderId="0"/>
    <xf numFmtId="0" fontId="5" fillId="0" borderId="0"/>
    <xf numFmtId="0" fontId="5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0" borderId="0"/>
    <xf numFmtId="0" fontId="40" fillId="0" borderId="0"/>
    <xf numFmtId="0" fontId="39" fillId="0" borderId="0"/>
    <xf numFmtId="0" fontId="10" fillId="0" borderId="0" applyNumberFormat="0" applyFill="0" applyBorder="0" applyAlignment="0" applyProtection="0"/>
    <xf numFmtId="0" fontId="5" fillId="0" borderId="0"/>
    <xf numFmtId="0" fontId="4" fillId="0" borderId="0"/>
    <xf numFmtId="0" fontId="39" fillId="0" borderId="0"/>
    <xf numFmtId="0" fontId="39" fillId="0" borderId="0"/>
    <xf numFmtId="0" fontId="5" fillId="0" borderId="0"/>
    <xf numFmtId="0" fontId="4" fillId="0" borderId="0"/>
    <xf numFmtId="0" fontId="38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5" fillId="4" borderId="10" applyNumberFormat="0" applyFont="0" applyAlignment="0" applyProtection="0"/>
    <xf numFmtId="0" fontId="34" fillId="10" borderId="11" applyNumberFormat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44" fillId="0" borderId="0"/>
    <xf numFmtId="164" fontId="4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5" fillId="0" borderId="0"/>
  </cellStyleXfs>
  <cellXfs count="107">
    <xf numFmtId="0" fontId="0" fillId="0" borderId="0" xfId="0"/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93" applyFont="1"/>
    <xf numFmtId="43" fontId="8" fillId="0" borderId="0" xfId="93" applyNumberFormat="1" applyFont="1"/>
    <xf numFmtId="0" fontId="9" fillId="0" borderId="0" xfId="93" applyFont="1"/>
    <xf numFmtId="43" fontId="8" fillId="0" borderId="0" xfId="93" applyNumberFormat="1" applyFont="1" applyAlignment="1">
      <alignment horizontal="right"/>
    </xf>
    <xf numFmtId="164" fontId="8" fillId="0" borderId="0" xfId="30" applyFont="1"/>
    <xf numFmtId="164" fontId="5" fillId="0" borderId="0" xfId="0" applyNumberFormat="1" applyFont="1"/>
    <xf numFmtId="0" fontId="8" fillId="0" borderId="14" xfId="93" applyFont="1" applyBorder="1"/>
    <xf numFmtId="164" fontId="8" fillId="0" borderId="0" xfId="30" applyFont="1" applyFill="1"/>
    <xf numFmtId="43" fontId="8" fillId="0" borderId="0" xfId="30" applyNumberFormat="1" applyFont="1" applyFill="1" applyAlignment="1">
      <alignment horizontal="right"/>
    </xf>
    <xf numFmtId="43" fontId="8" fillId="0" borderId="0" xfId="43" applyFont="1" applyFill="1" applyAlignment="1">
      <alignment horizontal="right"/>
    </xf>
    <xf numFmtId="164" fontId="5" fillId="0" borderId="0" xfId="30" applyFont="1" applyFill="1"/>
    <xf numFmtId="43" fontId="5" fillId="0" borderId="0" xfId="43" applyFont="1" applyFill="1"/>
    <xf numFmtId="164" fontId="5" fillId="0" borderId="0" xfId="43" applyNumberFormat="1" applyFont="1" applyFill="1"/>
    <xf numFmtId="164" fontId="5" fillId="0" borderId="0" xfId="43" applyNumberFormat="1" applyFont="1" applyFill="1" applyAlignment="1">
      <alignment horizontal="right"/>
    </xf>
    <xf numFmtId="43" fontId="5" fillId="0" borderId="0" xfId="30" applyNumberFormat="1" applyFont="1" applyFill="1" applyAlignment="1">
      <alignment horizontal="right"/>
    </xf>
    <xf numFmtId="0" fontId="20" fillId="0" borderId="0" xfId="0" applyFont="1"/>
    <xf numFmtId="164" fontId="8" fillId="0" borderId="0" xfId="30" applyFont="1" applyFill="1" applyBorder="1"/>
    <xf numFmtId="164" fontId="5" fillId="0" borderId="0" xfId="30" applyFont="1" applyFill="1" applyBorder="1"/>
    <xf numFmtId="43" fontId="5" fillId="0" borderId="0" xfId="43" applyFont="1" applyFill="1" applyBorder="1"/>
    <xf numFmtId="166" fontId="8" fillId="0" borderId="0" xfId="30" applyNumberFormat="1" applyFont="1" applyFill="1"/>
    <xf numFmtId="169" fontId="8" fillId="0" borderId="0" xfId="93" applyNumberFormat="1" applyFont="1" applyAlignment="1">
      <alignment horizontal="right"/>
    </xf>
    <xf numFmtId="169" fontId="5" fillId="0" borderId="0" xfId="30" applyNumberFormat="1" applyFont="1" applyFill="1" applyAlignment="1">
      <alignment horizontal="right"/>
    </xf>
    <xf numFmtId="0" fontId="8" fillId="0" borderId="13" xfId="93" applyFont="1" applyBorder="1"/>
    <xf numFmtId="9" fontId="5" fillId="0" borderId="13" xfId="133" applyFont="1" applyFill="1" applyBorder="1"/>
    <xf numFmtId="10" fontId="5" fillId="0" borderId="0" xfId="133" applyNumberFormat="1" applyFont="1" applyFill="1" applyBorder="1"/>
    <xf numFmtId="164" fontId="9" fillId="0" borderId="0" xfId="43" applyNumberFormat="1" applyFont="1" applyFill="1" applyBorder="1"/>
    <xf numFmtId="0" fontId="8" fillId="0" borderId="0" xfId="0" applyFont="1" applyAlignment="1">
      <alignment horizontal="left" indent="1"/>
    </xf>
    <xf numFmtId="164" fontId="8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0" fontId="8" fillId="0" borderId="0" xfId="133" applyNumberFormat="1" applyFont="1" applyFill="1" applyBorder="1"/>
    <xf numFmtId="43" fontId="8" fillId="0" borderId="14" xfId="93" applyNumberFormat="1" applyFont="1" applyBorder="1" applyAlignment="1">
      <alignment horizontal="right"/>
    </xf>
    <xf numFmtId="164" fontId="8" fillId="0" borderId="14" xfId="43" applyNumberFormat="1" applyFont="1" applyFill="1" applyBorder="1"/>
    <xf numFmtId="0" fontId="5" fillId="0" borderId="0" xfId="0" applyFont="1" applyAlignment="1">
      <alignment horizontal="left" indent="2"/>
    </xf>
    <xf numFmtId="0" fontId="8" fillId="0" borderId="0" xfId="93" applyFont="1" applyAlignment="1">
      <alignment horizontal="left" indent="1"/>
    </xf>
    <xf numFmtId="0" fontId="8" fillId="0" borderId="0" xfId="0" applyFont="1" applyAlignment="1">
      <alignment horizontal="left" vertical="center" indent="1"/>
    </xf>
    <xf numFmtId="9" fontId="5" fillId="0" borderId="0" xfId="133" applyFont="1" applyFill="1" applyBorder="1"/>
    <xf numFmtId="164" fontId="8" fillId="0" borderId="13" xfId="93" applyNumberFormat="1" applyFont="1" applyBorder="1"/>
    <xf numFmtId="164" fontId="8" fillId="0" borderId="0" xfId="43" applyNumberFormat="1" applyFont="1" applyFill="1" applyBorder="1"/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indent="1"/>
    </xf>
    <xf numFmtId="10" fontId="8" fillId="0" borderId="0" xfId="133" applyNumberFormat="1" applyFont="1" applyBorder="1"/>
    <xf numFmtId="164" fontId="8" fillId="0" borderId="13" xfId="30" applyFont="1" applyFill="1" applyBorder="1"/>
    <xf numFmtId="43" fontId="42" fillId="0" borderId="0" xfId="93" applyNumberFormat="1" applyFont="1"/>
    <xf numFmtId="0" fontId="41" fillId="0" borderId="0" xfId="0" applyFont="1"/>
    <xf numFmtId="0" fontId="43" fillId="0" borderId="0" xfId="0" applyFont="1"/>
    <xf numFmtId="0" fontId="9" fillId="0" borderId="14" xfId="0" applyFont="1" applyBorder="1"/>
    <xf numFmtId="0" fontId="9" fillId="0" borderId="14" xfId="0" applyFont="1" applyBorder="1" applyAlignment="1">
      <alignment wrapText="1"/>
    </xf>
    <xf numFmtId="4" fontId="8" fillId="0" borderId="0" xfId="0" applyNumberFormat="1" applyFont="1"/>
    <xf numFmtId="4" fontId="9" fillId="0" borderId="0" xfId="0" applyNumberFormat="1" applyFont="1"/>
    <xf numFmtId="4" fontId="0" fillId="0" borderId="0" xfId="0" applyNumberFormat="1"/>
    <xf numFmtId="4" fontId="0" fillId="0" borderId="15" xfId="0" applyNumberFormat="1" applyBorder="1"/>
    <xf numFmtId="4" fontId="41" fillId="0" borderId="0" xfId="0" applyNumberFormat="1" applyFont="1"/>
    <xf numFmtId="4" fontId="43" fillId="0" borderId="0" xfId="0" applyNumberFormat="1" applyFont="1"/>
    <xf numFmtId="4" fontId="45" fillId="0" borderId="0" xfId="0" applyNumberFormat="1" applyFont="1"/>
    <xf numFmtId="0" fontId="45" fillId="0" borderId="0" xfId="0" applyFont="1"/>
    <xf numFmtId="4" fontId="45" fillId="0" borderId="14" xfId="0" applyNumberFormat="1" applyFont="1" applyBorder="1"/>
    <xf numFmtId="0" fontId="9" fillId="0" borderId="17" xfId="0" applyFont="1" applyBorder="1"/>
    <xf numFmtId="0" fontId="9" fillId="0" borderId="18" xfId="0" applyFont="1" applyBorder="1"/>
    <xf numFmtId="4" fontId="8" fillId="0" borderId="18" xfId="0" applyNumberFormat="1" applyFont="1" applyBorder="1"/>
    <xf numFmtId="4" fontId="9" fillId="0" borderId="18" xfId="0" applyNumberFormat="1" applyFont="1" applyBorder="1"/>
    <xf numFmtId="4" fontId="0" fillId="0" borderId="18" xfId="0" applyNumberFormat="1" applyBorder="1"/>
    <xf numFmtId="4" fontId="0" fillId="0" borderId="19" xfId="0" applyNumberFormat="1" applyBorder="1"/>
    <xf numFmtId="4" fontId="43" fillId="0" borderId="18" xfId="0" applyNumberFormat="1" applyFont="1" applyBorder="1"/>
    <xf numFmtId="4" fontId="41" fillId="0" borderId="18" xfId="0" applyNumberFormat="1" applyFont="1" applyBorder="1"/>
    <xf numFmtId="4" fontId="45" fillId="0" borderId="18" xfId="0" applyNumberFormat="1" applyFont="1" applyBorder="1"/>
    <xf numFmtId="4" fontId="45" fillId="0" borderId="20" xfId="0" applyNumberFormat="1" applyFont="1" applyBorder="1"/>
    <xf numFmtId="0" fontId="9" fillId="0" borderId="17" xfId="0" applyFont="1" applyBorder="1" applyAlignment="1">
      <alignment wrapText="1"/>
    </xf>
    <xf numFmtId="0" fontId="0" fillId="0" borderId="18" xfId="0" applyBorder="1"/>
    <xf numFmtId="0" fontId="43" fillId="0" borderId="18" xfId="0" applyFont="1" applyBorder="1"/>
    <xf numFmtId="0" fontId="41" fillId="0" borderId="18" xfId="0" applyFont="1" applyBorder="1"/>
    <xf numFmtId="0" fontId="0" fillId="0" borderId="22" xfId="0" applyBorder="1"/>
    <xf numFmtId="0" fontId="0" fillId="0" borderId="20" xfId="0" applyBorder="1"/>
    <xf numFmtId="0" fontId="8" fillId="0" borderId="18" xfId="0" applyFont="1" applyBorder="1"/>
    <xf numFmtId="0" fontId="5" fillId="0" borderId="18" xfId="0" applyFont="1" applyBorder="1" applyAlignment="1">
      <alignment horizontal="left" indent="1"/>
    </xf>
    <xf numFmtId="0" fontId="0" fillId="0" borderId="19" xfId="0" applyBorder="1"/>
    <xf numFmtId="0" fontId="41" fillId="0" borderId="19" xfId="0" applyFont="1" applyBorder="1"/>
    <xf numFmtId="0" fontId="45" fillId="0" borderId="18" xfId="0" applyFont="1" applyBorder="1" applyAlignment="1">
      <alignment horizontal="left" indent="1"/>
    </xf>
    <xf numFmtId="0" fontId="45" fillId="0" borderId="20" xfId="0" applyFont="1" applyBorder="1" applyAlignment="1">
      <alignment horizontal="left" indent="1"/>
    </xf>
    <xf numFmtId="0" fontId="20" fillId="0" borderId="18" xfId="0" applyFont="1" applyBorder="1" applyAlignment="1">
      <alignment horizontal="left" indent="2"/>
    </xf>
    <xf numFmtId="4" fontId="20" fillId="0" borderId="18" xfId="0" applyNumberFormat="1" applyFont="1" applyBorder="1"/>
    <xf numFmtId="4" fontId="20" fillId="0" borderId="0" xfId="0" applyNumberFormat="1" applyFont="1"/>
    <xf numFmtId="0" fontId="8" fillId="21" borderId="4" xfId="93" applyFont="1" applyFill="1" applyBorder="1"/>
    <xf numFmtId="0" fontId="8" fillId="21" borderId="4" xfId="93" applyFont="1" applyFill="1" applyBorder="1" applyAlignment="1">
      <alignment horizontal="left"/>
    </xf>
    <xf numFmtId="0" fontId="8" fillId="21" borderId="0" xfId="93" applyFont="1" applyFill="1"/>
    <xf numFmtId="0" fontId="5" fillId="0" borderId="0" xfId="93"/>
    <xf numFmtId="164" fontId="5" fillId="0" borderId="0" xfId="93" applyNumberFormat="1"/>
    <xf numFmtId="0" fontId="5" fillId="0" borderId="0" xfId="93" applyAlignment="1">
      <alignment horizontal="right"/>
    </xf>
    <xf numFmtId="0" fontId="5" fillId="0" borderId="0" xfId="93" applyAlignment="1">
      <alignment horizontal="left"/>
    </xf>
    <xf numFmtId="0" fontId="5" fillId="0" borderId="0" xfId="93" applyAlignment="1">
      <alignment horizontal="left" indent="1"/>
    </xf>
    <xf numFmtId="0" fontId="5" fillId="0" borderId="0" xfId="93" applyAlignment="1">
      <alignment horizontal="left" indent="2"/>
    </xf>
    <xf numFmtId="0" fontId="8" fillId="21" borderId="23" xfId="93" applyFont="1" applyFill="1" applyBorder="1"/>
    <xf numFmtId="17" fontId="8" fillId="21" borderId="4" xfId="93" applyNumberFormat="1" applyFont="1" applyFill="1" applyBorder="1" applyAlignment="1">
      <alignment horizontal="right"/>
    </xf>
    <xf numFmtId="0" fontId="20" fillId="0" borderId="0" xfId="0" applyFont="1" applyAlignment="1">
      <alignment horizontal="left" indent="3"/>
    </xf>
    <xf numFmtId="164" fontId="20" fillId="0" borderId="0" xfId="30" applyFont="1" applyFill="1" applyBorder="1"/>
    <xf numFmtId="0" fontId="20" fillId="0" borderId="0" xfId="93" applyFont="1"/>
    <xf numFmtId="0" fontId="8" fillId="0" borderId="24" xfId="93" applyFont="1" applyBorder="1"/>
    <xf numFmtId="0" fontId="8" fillId="0" borderId="24" xfId="93" quotePrefix="1" applyFont="1" applyBorder="1" applyAlignment="1">
      <alignment horizontal="right"/>
    </xf>
    <xf numFmtId="0" fontId="8" fillId="21" borderId="15" xfId="93" applyFont="1" applyFill="1" applyBorder="1" applyAlignment="1">
      <alignment horizontal="center"/>
    </xf>
    <xf numFmtId="0" fontId="47" fillId="0" borderId="14" xfId="93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5" xfId="0" applyFont="1" applyBorder="1" applyAlignment="1">
      <alignment horizontal="center"/>
    </xf>
  </cellXfs>
  <cellStyles count="27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utoFormat Options" xfId="25" xr:uid="{00000000-0005-0000-0000-000018000000}"/>
    <cellStyle name="Bad 2" xfId="26" xr:uid="{00000000-0005-0000-0000-000019000000}"/>
    <cellStyle name="Ç¥ÁØ_¿ù°£¿ä¾àº¸°í" xfId="27" xr:uid="{00000000-0005-0000-0000-00001A000000}"/>
    <cellStyle name="Calculation 2" xfId="28" xr:uid="{00000000-0005-0000-0000-00001B000000}"/>
    <cellStyle name="Check Cell 2" xfId="29" xr:uid="{00000000-0005-0000-0000-00001C000000}"/>
    <cellStyle name="Comma" xfId="30" builtinId="3"/>
    <cellStyle name="Comma 10" xfId="31" xr:uid="{00000000-0005-0000-0000-00001E000000}"/>
    <cellStyle name="Comma 10 2" xfId="32" xr:uid="{00000000-0005-0000-0000-00001F000000}"/>
    <cellStyle name="Comma 10 2 2" xfId="175" xr:uid="{00000000-0005-0000-0000-000020000000}"/>
    <cellStyle name="Comma 10 3" xfId="174" xr:uid="{00000000-0005-0000-0000-000021000000}"/>
    <cellStyle name="Comma 11" xfId="33" xr:uid="{00000000-0005-0000-0000-000022000000}"/>
    <cellStyle name="Comma 11 2" xfId="176" xr:uid="{00000000-0005-0000-0000-000023000000}"/>
    <cellStyle name="Comma 11 3" xfId="250" xr:uid="{8D78D9E3-E2CF-40CC-862F-3B314310F206}"/>
    <cellStyle name="Comma 12" xfId="34" xr:uid="{00000000-0005-0000-0000-000024000000}"/>
    <cellStyle name="Comma 12 2" xfId="177" xr:uid="{00000000-0005-0000-0000-000025000000}"/>
    <cellStyle name="Comma 12 3" xfId="251" xr:uid="{0A14424D-A9C9-4C6A-901B-F63A3CAFF6B4}"/>
    <cellStyle name="Comma 13" xfId="173" xr:uid="{00000000-0005-0000-0000-000026000000}"/>
    <cellStyle name="Comma 13 2" xfId="236" xr:uid="{277F7388-E882-473D-A88C-1BDAEB5CB6EF}"/>
    <cellStyle name="Comma 13 3" xfId="252" xr:uid="{06320DBF-C7D0-4C8B-B76C-EF5ACB58AEA5}"/>
    <cellStyle name="Comma 14" xfId="228" xr:uid="{A21E047C-AEF0-4FA1-9C50-2B05E8CD9F79}"/>
    <cellStyle name="Comma 14 2" xfId="234" xr:uid="{E028E0D6-C99B-434A-9EFF-FCDBD3E82B92}"/>
    <cellStyle name="Comma 14 3" xfId="268" xr:uid="{0311F88E-6976-4A49-A12E-C8AFAFC2F115}"/>
    <cellStyle name="Comma 19" xfId="35" xr:uid="{00000000-0005-0000-0000-000027000000}"/>
    <cellStyle name="Comma 2" xfId="36" xr:uid="{00000000-0005-0000-0000-000028000000}"/>
    <cellStyle name="Comma 2 2" xfId="37" xr:uid="{00000000-0005-0000-0000-000029000000}"/>
    <cellStyle name="Comma 2 2 2" xfId="38" xr:uid="{00000000-0005-0000-0000-00002A000000}"/>
    <cellStyle name="Comma 2 2 2 2" xfId="180" xr:uid="{00000000-0005-0000-0000-00002B000000}"/>
    <cellStyle name="Comma 2 2 3" xfId="179" xr:uid="{00000000-0005-0000-0000-00002C000000}"/>
    <cellStyle name="Comma 2 2 4" xfId="237" xr:uid="{33F77DF1-9B07-43B0-AC66-E319CAC35439}"/>
    <cellStyle name="Comma 2 3" xfId="39" xr:uid="{00000000-0005-0000-0000-00002D000000}"/>
    <cellStyle name="Comma 2 3 2" xfId="244" xr:uid="{DF09E338-495D-4686-BEA0-F0688057406B}"/>
    <cellStyle name="Comma 2 4" xfId="40" xr:uid="{00000000-0005-0000-0000-00002E000000}"/>
    <cellStyle name="Comma 2 4 2" xfId="246" xr:uid="{BB71DA0B-36BD-4BB2-B45C-73B968FD777B}"/>
    <cellStyle name="Comma 2 5" xfId="178" xr:uid="{00000000-0005-0000-0000-00002F000000}"/>
    <cellStyle name="Comma 2 5 2" xfId="243" xr:uid="{5EBE0003-ACD4-4AD3-8CFD-4AD6CFA4741E}"/>
    <cellStyle name="Comma 2 5 3" xfId="253" xr:uid="{78DAB0DB-1729-48D5-A472-DB614F689427}"/>
    <cellStyle name="Comma 2 6" xfId="231" xr:uid="{06F4789A-8450-4901-BD41-60A80B444548}"/>
    <cellStyle name="Comma 2_new commitments IMF" xfId="41" xr:uid="{00000000-0005-0000-0000-000030000000}"/>
    <cellStyle name="Comma 3" xfId="42" xr:uid="{00000000-0005-0000-0000-000031000000}"/>
    <cellStyle name="Comma 3 2" xfId="43" xr:uid="{00000000-0005-0000-0000-000032000000}"/>
    <cellStyle name="Comma 3 2 2" xfId="182" xr:uid="{00000000-0005-0000-0000-000033000000}"/>
    <cellStyle name="Comma 3 3" xfId="181" xr:uid="{00000000-0005-0000-0000-000034000000}"/>
    <cellStyle name="Comma 3 4" xfId="230" xr:uid="{EC3FFEF1-CC71-4294-965E-6CD23DF0897D}"/>
    <cellStyle name="Comma 4" xfId="44" xr:uid="{00000000-0005-0000-0000-000035000000}"/>
    <cellStyle name="Comma 4 2" xfId="45" xr:uid="{00000000-0005-0000-0000-000036000000}"/>
    <cellStyle name="Comma 4 2 2" xfId="183" xr:uid="{00000000-0005-0000-0000-000037000000}"/>
    <cellStyle name="Comma 4 3" xfId="46" xr:uid="{00000000-0005-0000-0000-000038000000}"/>
    <cellStyle name="Comma 4 3 2" xfId="184" xr:uid="{00000000-0005-0000-0000-000039000000}"/>
    <cellStyle name="Comma 4 4" xfId="238" xr:uid="{CC79F53B-4857-4877-88AC-11B37ACA3B3A}"/>
    <cellStyle name="Comma 5" xfId="47" xr:uid="{00000000-0005-0000-0000-00003A000000}"/>
    <cellStyle name="Comma 5 2" xfId="48" xr:uid="{00000000-0005-0000-0000-00003B000000}"/>
    <cellStyle name="Comma 5 2 2" xfId="186" xr:uid="{00000000-0005-0000-0000-00003C000000}"/>
    <cellStyle name="Comma 5 3" xfId="185" xr:uid="{00000000-0005-0000-0000-00003D000000}"/>
    <cellStyle name="Comma 5 4" xfId="233" xr:uid="{5B6608E6-63E5-403A-A0A0-7825CA860308}"/>
    <cellStyle name="Comma 6" xfId="49" xr:uid="{00000000-0005-0000-0000-00003E000000}"/>
    <cellStyle name="Comma 6 2" xfId="50" xr:uid="{00000000-0005-0000-0000-00003F000000}"/>
    <cellStyle name="Comma 6 2 2" xfId="188" xr:uid="{00000000-0005-0000-0000-000040000000}"/>
    <cellStyle name="Comma 6 3" xfId="187" xr:uid="{00000000-0005-0000-0000-000041000000}"/>
    <cellStyle name="Comma 7" xfId="51" xr:uid="{00000000-0005-0000-0000-000042000000}"/>
    <cellStyle name="Comma 7 2" xfId="52" xr:uid="{00000000-0005-0000-0000-000043000000}"/>
    <cellStyle name="Comma 7 2 2" xfId="190" xr:uid="{00000000-0005-0000-0000-000044000000}"/>
    <cellStyle name="Comma 7 3" xfId="189" xr:uid="{00000000-0005-0000-0000-000045000000}"/>
    <cellStyle name="Comma 8" xfId="53" xr:uid="{00000000-0005-0000-0000-000046000000}"/>
    <cellStyle name="Comma 8 2" xfId="54" xr:uid="{00000000-0005-0000-0000-000047000000}"/>
    <cellStyle name="Comma 8 2 2" xfId="191" xr:uid="{00000000-0005-0000-0000-000048000000}"/>
    <cellStyle name="Comma 8 3" xfId="55" xr:uid="{00000000-0005-0000-0000-000049000000}"/>
    <cellStyle name="Comma 8 3 2" xfId="192" xr:uid="{00000000-0005-0000-0000-00004A000000}"/>
    <cellStyle name="Comma 88" xfId="254" xr:uid="{895C6110-3D34-404F-83DA-E35B1BD71382}"/>
    <cellStyle name="Comma 9" xfId="56" xr:uid="{00000000-0005-0000-0000-00004B000000}"/>
    <cellStyle name="Comma 9 2" xfId="57" xr:uid="{00000000-0005-0000-0000-00004C000000}"/>
    <cellStyle name="Comma 9 2 2" xfId="194" xr:uid="{00000000-0005-0000-0000-00004D000000}"/>
    <cellStyle name="Comma 9 3" xfId="193" xr:uid="{00000000-0005-0000-0000-00004E000000}"/>
    <cellStyle name="Comma0" xfId="58" xr:uid="{00000000-0005-0000-0000-000050000000}"/>
    <cellStyle name="Currency 2" xfId="59" xr:uid="{00000000-0005-0000-0000-000051000000}"/>
    <cellStyle name="Currency0" xfId="60" xr:uid="{00000000-0005-0000-0000-000052000000}"/>
    <cellStyle name="Date" xfId="61" xr:uid="{00000000-0005-0000-0000-000053000000}"/>
    <cellStyle name="Euro" xfId="62" xr:uid="{00000000-0005-0000-0000-000054000000}"/>
    <cellStyle name="Explanatory Text 2" xfId="63" xr:uid="{00000000-0005-0000-0000-000055000000}"/>
    <cellStyle name="Fixed" xfId="64" xr:uid="{00000000-0005-0000-0000-000056000000}"/>
    <cellStyle name="Good 2" xfId="65" xr:uid="{00000000-0005-0000-0000-000057000000}"/>
    <cellStyle name="Grey" xfId="66" xr:uid="{00000000-0005-0000-0000-000058000000}"/>
    <cellStyle name="Header1" xfId="67" xr:uid="{00000000-0005-0000-0000-000059000000}"/>
    <cellStyle name="Header2" xfId="68" xr:uid="{00000000-0005-0000-0000-00005A000000}"/>
    <cellStyle name="Heading 1 2" xfId="69" xr:uid="{00000000-0005-0000-0000-00005B000000}"/>
    <cellStyle name="Heading 2 2" xfId="70" xr:uid="{00000000-0005-0000-0000-00005C000000}"/>
    <cellStyle name="Heading 3 2" xfId="71" xr:uid="{00000000-0005-0000-0000-00005D000000}"/>
    <cellStyle name="Heading 4 2" xfId="72" xr:uid="{00000000-0005-0000-0000-00005E000000}"/>
    <cellStyle name="Input [yellow]" xfId="73" xr:uid="{00000000-0005-0000-0000-00005F000000}"/>
    <cellStyle name="Input 2" xfId="74" xr:uid="{00000000-0005-0000-0000-000060000000}"/>
    <cellStyle name="Linked Cell 2" xfId="75" xr:uid="{00000000-0005-0000-0000-000061000000}"/>
    <cellStyle name="Neutral 2" xfId="76" xr:uid="{00000000-0005-0000-0000-000062000000}"/>
    <cellStyle name="Normal" xfId="0" builtinId="0"/>
    <cellStyle name="Normal - Style1" xfId="77" xr:uid="{00000000-0005-0000-0000-000064000000}"/>
    <cellStyle name="Normal 10" xfId="78" xr:uid="{00000000-0005-0000-0000-000065000000}"/>
    <cellStyle name="Normal 10 2" xfId="79" xr:uid="{00000000-0005-0000-0000-000066000000}"/>
    <cellStyle name="Normal 10 2 2" xfId="196" xr:uid="{00000000-0005-0000-0000-000067000000}"/>
    <cellStyle name="Normal 10 2 3" xfId="269" xr:uid="{BF7AD73B-AFE8-4F2B-B8A8-89718F563F83}"/>
    <cellStyle name="Normal 10 3" xfId="80" xr:uid="{00000000-0005-0000-0000-000068000000}"/>
    <cellStyle name="Normal 10 3 2" xfId="197" xr:uid="{00000000-0005-0000-0000-000069000000}"/>
    <cellStyle name="Normal 10 4" xfId="195" xr:uid="{00000000-0005-0000-0000-00006A000000}"/>
    <cellStyle name="Normal 10 5" xfId="255" xr:uid="{B4E9E375-AB3A-40FF-961F-90D4DE73F094}"/>
    <cellStyle name="Normal 11" xfId="81" xr:uid="{00000000-0005-0000-0000-00006B000000}"/>
    <cellStyle name="Normal 11 2" xfId="82" xr:uid="{00000000-0005-0000-0000-00006C000000}"/>
    <cellStyle name="Normal 11 2 2" xfId="199" xr:uid="{00000000-0005-0000-0000-00006D000000}"/>
    <cellStyle name="Normal 11 3" xfId="83" xr:uid="{00000000-0005-0000-0000-00006E000000}"/>
    <cellStyle name="Normal 11 3 2" xfId="200" xr:uid="{00000000-0005-0000-0000-00006F000000}"/>
    <cellStyle name="Normal 11 4" xfId="198" xr:uid="{00000000-0005-0000-0000-000070000000}"/>
    <cellStyle name="Normal 11 5" xfId="256" xr:uid="{EF1F51E2-E3F4-45B6-AAF9-B4909B62005A}"/>
    <cellStyle name="Normal 12" xfId="84" xr:uid="{00000000-0005-0000-0000-000071000000}"/>
    <cellStyle name="Normal 12 2" xfId="201" xr:uid="{00000000-0005-0000-0000-000072000000}"/>
    <cellStyle name="Normal 12 3" xfId="257" xr:uid="{1A8BB546-9EFF-408F-8D0A-58BF848A9929}"/>
    <cellStyle name="Normal 13" xfId="85" xr:uid="{00000000-0005-0000-0000-000073000000}"/>
    <cellStyle name="Normal 13 2" xfId="202" xr:uid="{00000000-0005-0000-0000-000074000000}"/>
    <cellStyle name="Normal 13 3" xfId="258" xr:uid="{D43A693D-15DF-4B25-858A-717A1F3C58CB}"/>
    <cellStyle name="Normal 14" xfId="86" xr:uid="{00000000-0005-0000-0000-000075000000}"/>
    <cellStyle name="Normal 14 2" xfId="203" xr:uid="{00000000-0005-0000-0000-000076000000}"/>
    <cellStyle name="Normal 15" xfId="87" xr:uid="{00000000-0005-0000-0000-000077000000}"/>
    <cellStyle name="Normal 15 2" xfId="204" xr:uid="{00000000-0005-0000-0000-000078000000}"/>
    <cellStyle name="Normal 16" xfId="88" xr:uid="{00000000-0005-0000-0000-000079000000}"/>
    <cellStyle name="Normal 16 2" xfId="205" xr:uid="{00000000-0005-0000-0000-00007A000000}"/>
    <cellStyle name="Normal 17" xfId="89" xr:uid="{00000000-0005-0000-0000-00007B000000}"/>
    <cellStyle name="Normal 17 2" xfId="206" xr:uid="{00000000-0005-0000-0000-00007C000000}"/>
    <cellStyle name="Normal 18" xfId="90" xr:uid="{00000000-0005-0000-0000-00007D000000}"/>
    <cellStyle name="Normal 18 2" xfId="207" xr:uid="{00000000-0005-0000-0000-00007E000000}"/>
    <cellStyle name="Normal 19" xfId="91" xr:uid="{00000000-0005-0000-0000-00007F000000}"/>
    <cellStyle name="Normal 19 2" xfId="208" xr:uid="{00000000-0005-0000-0000-000080000000}"/>
    <cellStyle name="Normal 2" xfId="92" xr:uid="{00000000-0005-0000-0000-000081000000}"/>
    <cellStyle name="Normal 2 2" xfId="93" xr:uid="{00000000-0005-0000-0000-000082000000}"/>
    <cellStyle name="Normal 2 2 2" xfId="94" xr:uid="{00000000-0005-0000-0000-000083000000}"/>
    <cellStyle name="Normal 2 3" xfId="95" xr:uid="{00000000-0005-0000-0000-000084000000}"/>
    <cellStyle name="Normal 2 3 2" xfId="242" xr:uid="{16947A86-A0FD-4539-BEEB-D13B079AB41F}"/>
    <cellStyle name="Normal 2 4" xfId="96" xr:uid="{00000000-0005-0000-0000-000085000000}"/>
    <cellStyle name="Normal 2 5" xfId="97" xr:uid="{00000000-0005-0000-0000-000086000000}"/>
    <cellStyle name="Normal 2 6" xfId="98" xr:uid="{00000000-0005-0000-0000-000087000000}"/>
    <cellStyle name="Normal 2 7" xfId="99" xr:uid="{00000000-0005-0000-0000-000088000000}"/>
    <cellStyle name="Normal 2 8" xfId="259" xr:uid="{D2ACF74D-50C0-4FCA-BF29-5DBCA435E6D7}"/>
    <cellStyle name="Normal 2_ADMD budget appendices 19-03-09" xfId="100" xr:uid="{00000000-0005-0000-0000-000089000000}"/>
    <cellStyle name="Normal 20" xfId="101" xr:uid="{00000000-0005-0000-0000-00008A000000}"/>
    <cellStyle name="Normal 20 2" xfId="209" xr:uid="{00000000-0005-0000-0000-00008B000000}"/>
    <cellStyle name="Normal 21" xfId="102" xr:uid="{00000000-0005-0000-0000-00008C000000}"/>
    <cellStyle name="Normal 21 2" xfId="210" xr:uid="{00000000-0005-0000-0000-00008D000000}"/>
    <cellStyle name="Normal 22" xfId="103" xr:uid="{00000000-0005-0000-0000-00008E000000}"/>
    <cellStyle name="Normal 22 2" xfId="211" xr:uid="{00000000-0005-0000-0000-00008F000000}"/>
    <cellStyle name="Normal 23" xfId="104" xr:uid="{00000000-0005-0000-0000-000090000000}"/>
    <cellStyle name="Normal 23 2" xfId="212" xr:uid="{00000000-0005-0000-0000-000091000000}"/>
    <cellStyle name="Normal 24" xfId="105" xr:uid="{00000000-0005-0000-0000-000092000000}"/>
    <cellStyle name="Normal 24 2" xfId="213" xr:uid="{00000000-0005-0000-0000-000093000000}"/>
    <cellStyle name="Normal 25" xfId="106" xr:uid="{00000000-0005-0000-0000-000094000000}"/>
    <cellStyle name="Normal 25 2" xfId="214" xr:uid="{00000000-0005-0000-0000-000095000000}"/>
    <cellStyle name="Normal 26" xfId="107" xr:uid="{00000000-0005-0000-0000-000096000000}"/>
    <cellStyle name="Normal 26 2" xfId="215" xr:uid="{00000000-0005-0000-0000-000097000000}"/>
    <cellStyle name="Normal 27" xfId="108" xr:uid="{00000000-0005-0000-0000-000098000000}"/>
    <cellStyle name="Normal 27 2" xfId="216" xr:uid="{00000000-0005-0000-0000-000099000000}"/>
    <cellStyle name="Normal 28" xfId="109" xr:uid="{00000000-0005-0000-0000-00009A000000}"/>
    <cellStyle name="Normal 28 2" xfId="217" xr:uid="{00000000-0005-0000-0000-00009B000000}"/>
    <cellStyle name="Normal 28 3" xfId="235" xr:uid="{D44801BE-C38A-4888-9901-AEC52C7EE3CC}"/>
    <cellStyle name="Normal 29" xfId="110" xr:uid="{00000000-0005-0000-0000-00009C000000}"/>
    <cellStyle name="Normal 29 2" xfId="218" xr:uid="{00000000-0005-0000-0000-00009D000000}"/>
    <cellStyle name="Normal 3" xfId="111" xr:uid="{00000000-0005-0000-0000-00009E000000}"/>
    <cellStyle name="Normal 3 2" xfId="112" xr:uid="{00000000-0005-0000-0000-00009F000000}"/>
    <cellStyle name="Normal 3 2 2" xfId="245" xr:uid="{1C726161-0C3B-4302-9BCE-E540D3550898}"/>
    <cellStyle name="Normal 3 3" xfId="113" xr:uid="{00000000-0005-0000-0000-0000A0000000}"/>
    <cellStyle name="Normal 3 4" xfId="114" xr:uid="{00000000-0005-0000-0000-0000A1000000}"/>
    <cellStyle name="Normal 3 5" xfId="115" xr:uid="{00000000-0005-0000-0000-0000A2000000}"/>
    <cellStyle name="Normal 3 6" xfId="116" xr:uid="{00000000-0005-0000-0000-0000A3000000}"/>
    <cellStyle name="Normal 3 7" xfId="239" xr:uid="{7F383B56-DCB1-49CF-8559-79F8E7704A84}"/>
    <cellStyle name="Normal 30" xfId="117" xr:uid="{00000000-0005-0000-0000-0000A4000000}"/>
    <cellStyle name="Normal 30 2" xfId="219" xr:uid="{00000000-0005-0000-0000-0000A5000000}"/>
    <cellStyle name="Normal 31" xfId="227" xr:uid="{E1861CF8-443C-4F9A-8188-A919DD0421B6}"/>
    <cellStyle name="Normal 32" xfId="229" xr:uid="{66B6F8CD-8605-46F3-8C38-6CB86AB2832D}"/>
    <cellStyle name="Normal 33" xfId="241" xr:uid="{F549FFA5-4DF4-44E4-B040-AB57CC68B9A8}"/>
    <cellStyle name="Normal 4" xfId="118" xr:uid="{00000000-0005-0000-0000-0000A6000000}"/>
    <cellStyle name="Normal 4 2" xfId="119" xr:uid="{00000000-0005-0000-0000-0000A7000000}"/>
    <cellStyle name="Normal 4 2 2" xfId="240" xr:uid="{0560D0AA-0FA5-4461-BF27-80750FEA543B}"/>
    <cellStyle name="Normal 4 3" xfId="120" xr:uid="{00000000-0005-0000-0000-0000A8000000}"/>
    <cellStyle name="Normal 4 4" xfId="232" xr:uid="{2AAFC2D4-C4D9-4C4E-9635-092940CE14EE}"/>
    <cellStyle name="Normal 4_ADMD budget appendices 19-03-09" xfId="121" xr:uid="{00000000-0005-0000-0000-0000A9000000}"/>
    <cellStyle name="Normal 5" xfId="122" xr:uid="{00000000-0005-0000-0000-0000AA000000}"/>
    <cellStyle name="Normal 5 2" xfId="123" xr:uid="{00000000-0005-0000-0000-0000AB000000}"/>
    <cellStyle name="Normal 5 3" xfId="124" xr:uid="{00000000-0005-0000-0000-0000AC000000}"/>
    <cellStyle name="Normal 5_ADMD budget appendices 19-03-09" xfId="125" xr:uid="{00000000-0005-0000-0000-0000AD000000}"/>
    <cellStyle name="Normal 6" xfId="126" xr:uid="{00000000-0005-0000-0000-0000AE000000}"/>
    <cellStyle name="Normal 6 2" xfId="127" xr:uid="{00000000-0005-0000-0000-0000AF000000}"/>
    <cellStyle name="Normal 6 2 2" xfId="221" xr:uid="{00000000-0005-0000-0000-0000B0000000}"/>
    <cellStyle name="Normal 6 2 3" xfId="260" xr:uid="{59936FB2-9F75-4581-BC52-17ABF71676D6}"/>
    <cellStyle name="Normal 6 3" xfId="220" xr:uid="{00000000-0005-0000-0000-0000B1000000}"/>
    <cellStyle name="Normal 6 4" xfId="267" xr:uid="{5CFF4651-3BF2-486A-B4CD-07D225FAB4E6}"/>
    <cellStyle name="Normal 7" xfId="128" xr:uid="{00000000-0005-0000-0000-0000B2000000}"/>
    <cellStyle name="Normal 7 2" xfId="222" xr:uid="{00000000-0005-0000-0000-0000B3000000}"/>
    <cellStyle name="Normal 7 3" xfId="270" xr:uid="{58F9D4B8-78CB-47CD-9120-183C25BA0AA7}"/>
    <cellStyle name="Normal 74" xfId="247" xr:uid="{1958EB35-0015-41D5-AF35-C8E904087E47}"/>
    <cellStyle name="Normal 8" xfId="129" xr:uid="{00000000-0005-0000-0000-0000B4000000}"/>
    <cellStyle name="Normal 8 2" xfId="223" xr:uid="{00000000-0005-0000-0000-0000B5000000}"/>
    <cellStyle name="Normal 9" xfId="130" xr:uid="{00000000-0005-0000-0000-0000B6000000}"/>
    <cellStyle name="Normal 9 2" xfId="224" xr:uid="{00000000-0005-0000-0000-0000B7000000}"/>
    <cellStyle name="Note 2" xfId="131" xr:uid="{00000000-0005-0000-0000-0000BA000000}"/>
    <cellStyle name="Output 2" xfId="132" xr:uid="{00000000-0005-0000-0000-0000BB000000}"/>
    <cellStyle name="Percent" xfId="133" builtinId="5"/>
    <cellStyle name="Percent 2" xfId="134" xr:uid="{00000000-0005-0000-0000-0000BD000000}"/>
    <cellStyle name="Percent 2 2" xfId="135" xr:uid="{00000000-0005-0000-0000-0000BE000000}"/>
    <cellStyle name="Percent 2 3" xfId="136" xr:uid="{00000000-0005-0000-0000-0000BF000000}"/>
    <cellStyle name="Percent 3" xfId="137" xr:uid="{00000000-0005-0000-0000-0000C0000000}"/>
    <cellStyle name="Percent 3 2" xfId="138" xr:uid="{00000000-0005-0000-0000-0000C1000000}"/>
    <cellStyle name="Percent 4" xfId="139" xr:uid="{00000000-0005-0000-0000-0000C2000000}"/>
    <cellStyle name="Percent 4 2" xfId="140" xr:uid="{00000000-0005-0000-0000-0000C3000000}"/>
    <cellStyle name="Percent 4 2 2" xfId="141" xr:uid="{00000000-0005-0000-0000-0000C4000000}"/>
    <cellStyle name="Percent 5" xfId="142" xr:uid="{00000000-0005-0000-0000-0000C5000000}"/>
    <cellStyle name="Percent 5 2" xfId="143" xr:uid="{00000000-0005-0000-0000-0000C6000000}"/>
    <cellStyle name="þ_x001d_ð‡_x000c_éþ÷_x000c_âþU_x0001__x001f__x000f_&quot;_x0007__x0001__x0001_" xfId="144" xr:uid="{00000000-0005-0000-0000-0000C7000000}"/>
    <cellStyle name="þ_x001d_ð‡_x000c_éþ÷_x000c_âþU_x0001__x001f__x000f_&quot;_x000f__x0001__x0001_" xfId="145" xr:uid="{00000000-0005-0000-0000-0000C8000000}"/>
    <cellStyle name="þ_x001d_ð‡_x000c_éþ÷_x000c_âþU_x0001__x001f__x000f_&quot;_x0007__x0001__x0001__ACTUAL DISBURSEMENT VRS PROJECTION 2008-2010" xfId="146" xr:uid="{00000000-0005-0000-0000-0000C9000000}"/>
    <cellStyle name="þ_x001d_ð‡_x000c_éþ÷_x000c_âþU_x0001__x001f__x000f_&quot;_x000f__x0001__x0001__ACTUAL DISBURSEMENT VRS PROJECTION 2008-2010" xfId="147" xr:uid="{00000000-0005-0000-0000-0000CA000000}"/>
    <cellStyle name="þ_x001d_ð‡_x000c_éþ÷_x000c_âþU_x0001__x001f__x000f_&quot;_x0007__x0001__x0001__allocation yaa" xfId="148" xr:uid="{00000000-0005-0000-0000-0000CB000000}"/>
    <cellStyle name="þ_x001d_ð‡_x000c_éþ÷_x000c_âþU_x0001__x001f__x000f_&quot;_x000f__x0001__x0001__allocation yaa" xfId="149" xr:uid="{00000000-0005-0000-0000-0000CC000000}"/>
    <cellStyle name="þ_x001d_ð‡_x000c_éþ÷_x000c_âþU_x0001__x001f__x000f_&quot;_x0007__x0001__x0001__allocation yaa 10" xfId="225" xr:uid="{00000000-0005-0000-0000-0000CD000000}"/>
    <cellStyle name="þ_x001d_ð‡_x000c_éþ÷_x000c_âþU_x0001__x001f__x000f_&quot;_x000f__x0001__x0001__allocation yaa 10" xfId="226" xr:uid="{00000000-0005-0000-0000-0000CE000000}"/>
    <cellStyle name="þ_x001d_ð‡_x000c_éþ÷_x000c_âþU_x0001__x001f__x000f_&quot;_x0007__x0001__x0001__allocation yaa 11" xfId="264" xr:uid="{688BC317-2AD5-469A-A5DD-CAE0FF6132FD}"/>
    <cellStyle name="þ_x001d_ð‡_x000c_éþ÷_x000c_âþU_x0001__x001f__x000f_&quot;_x000f__x0001__x0001__allocation yaa 11" xfId="265" xr:uid="{7E81BDBC-97F6-4F57-B9A3-0170B05FDD9E}"/>
    <cellStyle name="þ_x001d_ð‡_x000c_éþ÷_x000c_âþU_x0001__x001f__x000f_&quot;_x0007__x0001__x0001__allocation yaa 12" xfId="271" xr:uid="{C4DDC1EA-4619-4D36-BC8D-6CE87449FEEA}"/>
    <cellStyle name="þ_x001d_ð‡_x000c_éþ÷_x000c_âþU_x0001__x001f__x000f_&quot;_x000f__x0001__x0001__allocation yaa 12" xfId="272" xr:uid="{5768EAB8-4873-4F7B-A7AD-85D94A3DCAC5}"/>
    <cellStyle name="þ_x001d_ð‡_x000c_éþ÷_x000c_âþU_x0001__x001f__x000f_&quot;_x0007__x0001__x0001__allocation yaa 13" xfId="263" xr:uid="{AFBEDAF7-A2E0-4D5A-A837-5F03FD7EB335}"/>
    <cellStyle name="þ_x001d_ð‡_x000c_éþ÷_x000c_âþU_x0001__x001f__x000f_&quot;_x000f__x0001__x0001__allocation yaa 13" xfId="266" xr:uid="{5902DBD7-4789-407A-A460-FE03663E760B}"/>
    <cellStyle name="þ_x001d_ð‡_x000c_éþ÷_x000c_âþU_x0001__x001f__x000f_&quot;_x0007__x0001__x0001__allocation yaa 14" xfId="249" xr:uid="{83E1D565-56A6-46C3-B0C6-969430A2601A}"/>
    <cellStyle name="þ_x001d_ð‡_x000c_éþ÷_x000c_âþU_x0001__x001f__x000f_&quot;_x000f__x0001__x0001__allocation yaa 14" xfId="248" xr:uid="{685B43EA-23B2-44A0-9B03-5A2F2A8753B3}"/>
    <cellStyle name="þ_x001d_ð‡_x000c_éþ÷_x000c_âþU_x0001__x001f__x000f_&quot;_x0007__x0001__x0001__allocation yaa 15" xfId="261" xr:uid="{E0AC17C7-B9DC-49AB-8B92-137099FEA0F1}"/>
    <cellStyle name="þ_x001d_ð‡_x000c_éþ÷_x000c_âþU_x0001__x001f__x000f_&quot;_x000f__x0001__x0001__allocation yaa 15" xfId="262" xr:uid="{FB41CB1C-D64D-41BE-BB9D-4D3B8F11267C}"/>
    <cellStyle name="þ_x001d_ð‡_x000c_éþ÷_x000c_âþU_x0001__x001f__x000f_&quot;_x0007__x0001__x0001__allocation yaa 2" xfId="150" xr:uid="{00000000-0005-0000-0000-0000CF000000}"/>
    <cellStyle name="þ_x001d_ð‡_x000c_éþ÷_x000c_âþU_x0001__x001f__x000f_&quot;_x000f__x0001__x0001__allocation yaa 2" xfId="151" xr:uid="{00000000-0005-0000-0000-0000D0000000}"/>
    <cellStyle name="þ_x001d_ð‡_x000c_éþ÷_x000c_âþU_x0001__x001f__x000f_&quot;_x0007__x0001__x0001__allocation yaa 3" xfId="152" xr:uid="{00000000-0005-0000-0000-0000D1000000}"/>
    <cellStyle name="þ_x001d_ð‡_x000c_éþ÷_x000c_âþU_x0001__x001f__x000f_&quot;_x000f__x0001__x0001__allocation yaa 3" xfId="153" xr:uid="{00000000-0005-0000-0000-0000D2000000}"/>
    <cellStyle name="þ_x001d_ð‡_x000c_éþ÷_x000c_âþU_x0001__x001f__x000f_&quot;_x0007__x0001__x0001__allocation yaa 4" xfId="154" xr:uid="{00000000-0005-0000-0000-0000D3000000}"/>
    <cellStyle name="þ_x001d_ð‡_x000c_éþ÷_x000c_âþU_x0001__x001f__x000f_&quot;_x000f__x0001__x0001__allocation yaa 4" xfId="155" xr:uid="{00000000-0005-0000-0000-0000D4000000}"/>
    <cellStyle name="þ_x001d_ð‡_x000c_éþ÷_x000c_âþU_x0001__x001f__x000f_&quot;_x0007__x0001__x0001__allocation yaa 5" xfId="156" xr:uid="{00000000-0005-0000-0000-0000D5000000}"/>
    <cellStyle name="þ_x001d_ð‡_x000c_éþ÷_x000c_âþU_x0001__x001f__x000f_&quot;_x000f__x0001__x0001__allocation yaa 5" xfId="157" xr:uid="{00000000-0005-0000-0000-0000D6000000}"/>
    <cellStyle name="þ_x001d_ð‡_x000c_éþ÷_x000c_âþU_x0001__x001f__x000f_&quot;_x0007__x0001__x0001__allocation yaa 6" xfId="158" xr:uid="{00000000-0005-0000-0000-0000D7000000}"/>
    <cellStyle name="þ_x001d_ð‡_x000c_éþ÷_x000c_âþU_x0001__x001f__x000f_&quot;_x000f__x0001__x0001__allocation yaa 6" xfId="159" xr:uid="{00000000-0005-0000-0000-0000D8000000}"/>
    <cellStyle name="þ_x001d_ð‡_x000c_éþ÷_x000c_âþU_x0001__x001f__x000f_&quot;_x0007__x0001__x0001__allocation yaa 7" xfId="160" xr:uid="{00000000-0005-0000-0000-0000D9000000}"/>
    <cellStyle name="þ_x001d_ð‡_x000c_éþ÷_x000c_âþU_x0001__x001f__x000f_&quot;_x000f__x0001__x0001__allocation yaa 7" xfId="161" xr:uid="{00000000-0005-0000-0000-0000DA000000}"/>
    <cellStyle name="þ_x001d_ð‡_x000c_éþ÷_x000c_âþU_x0001__x001f__x000f_&quot;_x0007__x0001__x0001__allocation yaa 8" xfId="162" xr:uid="{00000000-0005-0000-0000-0000DB000000}"/>
    <cellStyle name="þ_x001d_ð‡_x000c_éþ÷_x000c_âþU_x0001__x001f__x000f_&quot;_x000f__x0001__x0001__allocation yaa 8" xfId="163" xr:uid="{00000000-0005-0000-0000-0000DC000000}"/>
    <cellStyle name="þ_x001d_ð‡_x000c_éþ÷_x000c_âþU_x0001__x001f__x000f_&quot;_x0007__x0001__x0001__allocation yaa 9" xfId="164" xr:uid="{00000000-0005-0000-0000-0000DD000000}"/>
    <cellStyle name="þ_x001d_ð‡_x000c_éþ÷_x000c_âþU_x0001__x001f__x000f_&quot;_x000f__x0001__x0001__allocation yaa 9" xfId="165" xr:uid="{00000000-0005-0000-0000-0000DE000000}"/>
    <cellStyle name="þ_x001d_ð‡_x000c_éþ÷_x000c_âþU_x0001__x001f__x000f_&quot;_x0007__x0001__x0001__allocation yaa_ADMD budget appendices 19-03-09" xfId="166" xr:uid="{00000000-0005-0000-0000-0000DF000000}"/>
    <cellStyle name="þ_x001d_ð‡_x000c_éþ÷_x000c_âþU_x0001__x001f__x000f_&quot;_x000f__x0001__x0001__allocation yaa_ADMD budget appendices 19-03-09" xfId="167" xr:uid="{00000000-0005-0000-0000-0000E0000000}"/>
    <cellStyle name="þ_x001d_ð‡_x000c_éþ÷_x000c_âþU_x0001__x001f__x000f_&quot;_x0007__x0001__x0001__budget appendices 09-11-07" xfId="168" xr:uid="{00000000-0005-0000-0000-0000E1000000}"/>
    <cellStyle name="þ_x001d_ð‡_x000c_éþ÷_x000c_âþU_x0001__x001f__x000f_&quot;_x000f__x0001__x0001__budget appendices 09-11-07" xfId="169" xr:uid="{00000000-0005-0000-0000-0000E2000000}"/>
    <cellStyle name="Title 2" xfId="170" xr:uid="{00000000-0005-0000-0000-0000E3000000}"/>
    <cellStyle name="Total 2" xfId="171" xr:uid="{00000000-0005-0000-0000-0000E4000000}"/>
    <cellStyle name="Warning Text 2" xfId="172" xr:uid="{00000000-0005-0000-0000-0000E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C1B381\2008%20Quarterly%20Disbursement%20Performance%2009-01-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1\monetary%20fil\Monetary%20Files\Monetary%20Analysis%20Office\BSD%202%20-%204%20RETURNS%202002\June%202002\Ssb\JUNE2002_PRUDENTIAL_%20RETUR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tion"/>
      <sheetName val="README!"/>
      <sheetName val="Summary"/>
      <sheetName val="Details"/>
      <sheetName val="Pivot Data"/>
      <sheetName val="Sheet1"/>
      <sheetName val="Pivot_Data"/>
      <sheetName val="Pivot_Data1"/>
      <sheetName val="Resumo_Despesas_ Actual-04"/>
    </sheetNames>
    <sheetDataSet>
      <sheetData sheetId="0">
        <row r="3">
          <cell r="A3" t="str">
            <v>Ministry of Food and Agriculture</v>
          </cell>
          <cell r="B3" t="str">
            <v>IDA</v>
          </cell>
        </row>
        <row r="4">
          <cell r="A4" t="str">
            <v>Ministry of Lands, Forestry and Mines</v>
          </cell>
          <cell r="B4" t="str">
            <v>ADF</v>
          </cell>
        </row>
        <row r="5">
          <cell r="A5" t="str">
            <v>Ministry of Trade, Industry PSD and PSI</v>
          </cell>
          <cell r="B5" t="str">
            <v>EU</v>
          </cell>
        </row>
        <row r="6">
          <cell r="A6" t="str">
            <v>Ministry of Tourism and Diasporan Relations</v>
          </cell>
          <cell r="B6" t="str">
            <v>Nordic Development Fund</v>
          </cell>
        </row>
        <row r="7">
          <cell r="A7" t="str">
            <v>Ministry of Energy</v>
          </cell>
          <cell r="B7" t="str">
            <v>FAO</v>
          </cell>
        </row>
        <row r="8">
          <cell r="A8" t="str">
            <v>Ministry of Water Resources, Works and Housing</v>
          </cell>
          <cell r="B8" t="str">
            <v>IFAD</v>
          </cell>
        </row>
        <row r="9">
          <cell r="A9" t="str">
            <v>Ministry of Transport</v>
          </cell>
          <cell r="B9" t="str">
            <v>ILO</v>
          </cell>
        </row>
        <row r="10">
          <cell r="A10" t="str">
            <v>Ministry of Communications</v>
          </cell>
          <cell r="B10" t="str">
            <v>IOM</v>
          </cell>
        </row>
        <row r="11">
          <cell r="A11" t="str">
            <v>Ministry of Harbours and Railways</v>
          </cell>
          <cell r="B11" t="str">
            <v>UNAIDS</v>
          </cell>
        </row>
        <row r="12">
          <cell r="A12" t="str">
            <v>Ministry of Fisheries</v>
          </cell>
          <cell r="B12" t="str">
            <v>UNESCO</v>
          </cell>
        </row>
        <row r="13">
          <cell r="A13" t="str">
            <v>Ministry of Aviation</v>
          </cell>
          <cell r="B13" t="str">
            <v>UNFPA</v>
          </cell>
        </row>
        <row r="14">
          <cell r="A14" t="str">
            <v>Ministry of Education, Science and Sports</v>
          </cell>
          <cell r="B14" t="str">
            <v>UNICEF</v>
          </cell>
        </row>
        <row r="15">
          <cell r="A15" t="str">
            <v>Ministry of Manpower, Youth and Employment</v>
          </cell>
          <cell r="B15" t="str">
            <v>UNIDO</v>
          </cell>
        </row>
        <row r="16">
          <cell r="A16" t="str">
            <v>Ministry of Health</v>
          </cell>
          <cell r="B16" t="str">
            <v>UNDP</v>
          </cell>
        </row>
        <row r="17">
          <cell r="A17" t="str">
            <v>Ministry of Women and Children's Affairs</v>
          </cell>
          <cell r="B17" t="str">
            <v>WFP</v>
          </cell>
        </row>
        <row r="18">
          <cell r="A18" t="str">
            <v>Office of the Government Machinery</v>
          </cell>
          <cell r="B18" t="str">
            <v>WHO</v>
          </cell>
        </row>
        <row r="19">
          <cell r="A19" t="str">
            <v>Ministry of Parliamentary Affairs</v>
          </cell>
          <cell r="B19" t="str">
            <v>Global Fund</v>
          </cell>
        </row>
        <row r="20">
          <cell r="A20" t="str">
            <v>Office of Parliament</v>
          </cell>
          <cell r="B20" t="str">
            <v>GAVI</v>
          </cell>
        </row>
        <row r="21">
          <cell r="A21" t="str">
            <v>Audit Service</v>
          </cell>
          <cell r="B21" t="str">
            <v>Austria</v>
          </cell>
        </row>
        <row r="22">
          <cell r="A22" t="str">
            <v>Public Services Commission</v>
          </cell>
          <cell r="B22" t="str">
            <v>Belgium</v>
          </cell>
        </row>
        <row r="23">
          <cell r="A23" t="str">
            <v>District Assemblies Common Fund</v>
          </cell>
          <cell r="B23" t="str">
            <v>Canada</v>
          </cell>
        </row>
        <row r="24">
          <cell r="A24" t="str">
            <v>Electoral Commission</v>
          </cell>
          <cell r="B24" t="str">
            <v>Denmark</v>
          </cell>
        </row>
        <row r="25">
          <cell r="A25" t="str">
            <v>Ministry of Foreign Affairs and NEPAD</v>
          </cell>
          <cell r="B25" t="str">
            <v>Finland</v>
          </cell>
        </row>
        <row r="26">
          <cell r="A26" t="str">
            <v>Ministry of Finance and Economic Planning</v>
          </cell>
          <cell r="B26" t="str">
            <v>France</v>
          </cell>
        </row>
        <row r="27">
          <cell r="A27" t="str">
            <v>Ministry of Local Government, Rural Devt and Environment</v>
          </cell>
          <cell r="B27" t="str">
            <v>Germany</v>
          </cell>
        </row>
        <row r="28">
          <cell r="A28" t="str">
            <v>National Commission for Civic Education</v>
          </cell>
          <cell r="B28" t="str">
            <v>Italy</v>
          </cell>
        </row>
        <row r="29">
          <cell r="A29" t="str">
            <v>Ministry of Chieftancy and Culture</v>
          </cell>
          <cell r="B29" t="str">
            <v>Japan</v>
          </cell>
        </row>
        <row r="30">
          <cell r="A30" t="str">
            <v>National Media Commission</v>
          </cell>
          <cell r="B30" t="str">
            <v>Netherlands</v>
          </cell>
        </row>
        <row r="31">
          <cell r="A31" t="str">
            <v>Ministry of Information and National Orientation</v>
          </cell>
          <cell r="B31" t="str">
            <v>Norway</v>
          </cell>
        </row>
        <row r="32">
          <cell r="A32" t="str">
            <v>Ministry of Justice</v>
          </cell>
          <cell r="B32" t="str">
            <v>Spain</v>
          </cell>
        </row>
        <row r="33">
          <cell r="A33" t="str">
            <v>Ministry of Defence</v>
          </cell>
          <cell r="B33" t="str">
            <v>Sweden</v>
          </cell>
        </row>
        <row r="34">
          <cell r="A34" t="str">
            <v>Commission on Human Rights and Administrative Justice</v>
          </cell>
          <cell r="B34" t="str">
            <v>Switzerland</v>
          </cell>
        </row>
        <row r="35">
          <cell r="A35" t="str">
            <v>Judicial Service</v>
          </cell>
          <cell r="B35" t="str">
            <v>United Kingdom</v>
          </cell>
        </row>
        <row r="36">
          <cell r="A36" t="str">
            <v>Ministry of Interior</v>
          </cell>
          <cell r="B36" t="str">
            <v>United States</v>
          </cell>
        </row>
        <row r="37">
          <cell r="A37" t="str">
            <v>National Development Planning Commission</v>
          </cell>
          <cell r="B37" t="str">
            <v>BADEA</v>
          </cell>
        </row>
        <row r="38">
          <cell r="A38" t="str">
            <v>National Labour Commission</v>
          </cell>
          <cell r="B38" t="str">
            <v>CHINA</v>
          </cell>
        </row>
        <row r="39">
          <cell r="A39" t="str">
            <v>Ministry for Public Sector Reforms</v>
          </cell>
          <cell r="B39" t="str">
            <v>ECWF</v>
          </cell>
        </row>
        <row r="40">
          <cell r="A40" t="str">
            <v>Ministry of National Security</v>
          </cell>
          <cell r="B40" t="str">
            <v>EIB</v>
          </cell>
        </row>
        <row r="41">
          <cell r="B41" t="str">
            <v>EXIM CHINA</v>
          </cell>
        </row>
        <row r="42">
          <cell r="B42" t="str">
            <v>EXIM INDIA</v>
          </cell>
        </row>
        <row r="43">
          <cell r="B43" t="str">
            <v>INDIA</v>
          </cell>
        </row>
        <row r="44">
          <cell r="B44" t="str">
            <v>Kuwait</v>
          </cell>
        </row>
        <row r="45">
          <cell r="B45" t="str">
            <v>NTF</v>
          </cell>
        </row>
        <row r="46">
          <cell r="B46" t="str">
            <v>OPEC</v>
          </cell>
        </row>
        <row r="47">
          <cell r="B47" t="str">
            <v>FORTIS</v>
          </cell>
        </row>
        <row r="48">
          <cell r="B48" t="str">
            <v>KBC</v>
          </cell>
        </row>
        <row r="49">
          <cell r="B49" t="str">
            <v>BBP</v>
          </cell>
        </row>
        <row r="50">
          <cell r="B50" t="str">
            <v>SBG</v>
          </cell>
        </row>
        <row r="51">
          <cell r="B51" t="str">
            <v>GIB</v>
          </cell>
        </row>
        <row r="52">
          <cell r="B52" t="str">
            <v>US - MCA</v>
          </cell>
        </row>
        <row r="53">
          <cell r="B53" t="str">
            <v>USAID</v>
          </cell>
        </row>
        <row r="54">
          <cell r="B54" t="str">
            <v>ING</v>
          </cell>
        </row>
        <row r="55">
          <cell r="B55" t="str">
            <v>RABO Bank</v>
          </cell>
        </row>
        <row r="56">
          <cell r="B56" t="str">
            <v>BHAPO</v>
          </cell>
        </row>
        <row r="57">
          <cell r="B57" t="str">
            <v>SCB</v>
          </cell>
        </row>
        <row r="58">
          <cell r="B58" t="str">
            <v>COMMERZ BANK</v>
          </cell>
        </row>
        <row r="59">
          <cell r="B59" t="str">
            <v>EXIM USA</v>
          </cell>
        </row>
        <row r="60">
          <cell r="B60" t="str">
            <v>PTIC</v>
          </cell>
        </row>
        <row r="61">
          <cell r="B61" t="str">
            <v>Saudi Fund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D2"/>
      <sheetName val="BSD2-Summary"/>
      <sheetName val="BSD2-Annex1"/>
      <sheetName val="BSD2-Annex2"/>
      <sheetName val="BSD2-Annex3"/>
      <sheetName val="BSD2-Annex4"/>
      <sheetName val="BSD2-Annex5"/>
      <sheetName val="BSD2-Annex6"/>
      <sheetName val="BSD2-Annex7"/>
      <sheetName val="BSD2-Annex 8"/>
      <sheetName val="BSD2-Annex9"/>
      <sheetName val="BSD2-Annex10"/>
      <sheetName val="BSD3-Sheet-1"/>
      <sheetName val="BSD3-Sheet-2"/>
      <sheetName val="BSD3-Sheet-3"/>
      <sheetName val="BSD4"/>
      <sheetName val="BSD5"/>
      <sheetName val="BSD6A"/>
      <sheetName val="BSD6B"/>
      <sheetName val="BSD6B-Annex-1"/>
      <sheetName val="BSD7A"/>
      <sheetName val="BSD8_SUMMARY"/>
      <sheetName val="BSD8_50LARGEST"/>
      <sheetName val="BSD10"/>
      <sheetName val="BSD11-Sheet-1"/>
      <sheetName val="BSD11-Sheet-2"/>
      <sheetName val="BSD11-Sheet-3"/>
      <sheetName val="BSD11-Sheet-4"/>
      <sheetName val="BSD11-Sheet-5"/>
      <sheetName val="BSD11-Sheet-6"/>
      <sheetName val="BSD11-Sheet-7"/>
      <sheetName val="BSD11-SHEET8"/>
      <sheetName val="BSD2-Annex_8"/>
      <sheetName val="BSD2-Annex_81"/>
      <sheetName val="BSD2-Annex_82"/>
      <sheetName val="BSD2-Annex_83"/>
      <sheetName val="BSD2-Annex_84"/>
      <sheetName val="BSD2-Annex_89"/>
      <sheetName val="BSD2-Annex_85"/>
      <sheetName val="BSD2-Annex_86"/>
      <sheetName val="BSD2-Annex_87"/>
      <sheetName val="BSD2-Annex_88"/>
      <sheetName val="BSD2-Annex_810"/>
      <sheetName val="Codes"/>
      <sheetName val="2 Pct"/>
      <sheetName val="BSD2-Annex_811"/>
      <sheetName val="2_Pct"/>
      <sheetName val="BSD2-Annex_812"/>
      <sheetName val="2_Pct1"/>
      <sheetName val="Sheet3"/>
      <sheetName val="ValidationLists"/>
      <sheetName val="Land"/>
      <sheetName val="Buildings and Other Structures"/>
      <sheetName val="BSD2-Annex_813"/>
      <sheetName val="2_Pct2"/>
      <sheetName val="MSRV"/>
      <sheetName val="Buildings_and_Other_Structu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 refreshError="1"/>
      <sheetData sheetId="56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Metro">
      <a:majorFont>
        <a:latin typeface="Consolas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22C1B-BE24-4C56-8BCD-1062BBA514E2}">
  <dimension ref="A2:H30"/>
  <sheetViews>
    <sheetView workbookViewId="0">
      <selection activeCell="B12" sqref="B12"/>
    </sheetView>
  </sheetViews>
  <sheetFormatPr defaultRowHeight="12.5"/>
  <cols>
    <col min="1" max="1" width="38.54296875" bestFit="1" customWidth="1"/>
    <col min="2" max="3" width="18.1796875" bestFit="1" customWidth="1"/>
    <col min="4" max="4" width="16.453125" bestFit="1" customWidth="1"/>
    <col min="5" max="5" width="13.81640625" bestFit="1" customWidth="1"/>
    <col min="6" max="8" width="18.1796875" bestFit="1" customWidth="1"/>
  </cols>
  <sheetData>
    <row r="2" spans="1:8" ht="13">
      <c r="A2" s="72"/>
      <c r="B2" s="104" t="s">
        <v>110</v>
      </c>
      <c r="C2" s="105"/>
      <c r="D2" s="104" t="s">
        <v>114</v>
      </c>
      <c r="E2" s="105"/>
      <c r="F2" s="104" t="s">
        <v>110</v>
      </c>
      <c r="G2" s="106"/>
      <c r="H2" s="105"/>
    </row>
    <row r="3" spans="1:8" ht="39.5" thickBot="1">
      <c r="A3" s="76"/>
      <c r="B3" s="61" t="s">
        <v>112</v>
      </c>
      <c r="C3" s="50" t="s">
        <v>111</v>
      </c>
      <c r="D3" s="71" t="s">
        <v>115</v>
      </c>
      <c r="E3" s="51" t="s">
        <v>123</v>
      </c>
      <c r="F3" s="61" t="s">
        <v>116</v>
      </c>
      <c r="G3" s="51" t="s">
        <v>118</v>
      </c>
      <c r="H3" s="71" t="s">
        <v>117</v>
      </c>
    </row>
    <row r="4" spans="1:8" ht="13">
      <c r="A4" s="72"/>
      <c r="B4" s="62"/>
      <c r="C4" s="2"/>
      <c r="D4" s="72"/>
      <c r="F4" s="72"/>
      <c r="H4" s="75"/>
    </row>
    <row r="5" spans="1:8" ht="13">
      <c r="A5" s="72"/>
      <c r="B5" s="62"/>
      <c r="C5" s="2"/>
      <c r="D5" s="72"/>
      <c r="F5" s="72"/>
      <c r="H5" s="72"/>
    </row>
    <row r="6" spans="1:8" ht="13">
      <c r="A6" s="77" t="s">
        <v>107</v>
      </c>
      <c r="B6" s="63" t="e">
        <f t="shared" ref="B6:H6" si="0">B8+B14</f>
        <v>#REF!</v>
      </c>
      <c r="C6" s="52" t="e">
        <f t="shared" si="0"/>
        <v>#REF!</v>
      </c>
      <c r="D6" s="63" t="e">
        <f t="shared" si="0"/>
        <v>#REF!</v>
      </c>
      <c r="E6" s="52" t="e">
        <f t="shared" si="0"/>
        <v>#REF!</v>
      </c>
      <c r="F6" s="63" t="e">
        <f t="shared" si="0"/>
        <v>#REF!</v>
      </c>
      <c r="G6" s="52" t="e">
        <f t="shared" si="0"/>
        <v>#REF!</v>
      </c>
      <c r="H6" s="63" t="e">
        <f t="shared" si="0"/>
        <v>#REF!</v>
      </c>
    </row>
    <row r="7" spans="1:8" ht="13">
      <c r="A7" s="72"/>
      <c r="B7" s="64"/>
      <c r="C7" s="53"/>
      <c r="D7" s="65"/>
      <c r="E7" s="54"/>
      <c r="F7" s="65"/>
      <c r="G7" s="54"/>
      <c r="H7" s="65"/>
    </row>
    <row r="8" spans="1:8" s="1" customFormat="1" ht="13">
      <c r="A8" s="77" t="s">
        <v>108</v>
      </c>
      <c r="B8" s="63">
        <f>SUM(B9:B12)</f>
        <v>16816.253035896269</v>
      </c>
      <c r="C8" s="52" t="e">
        <f t="shared" ref="C8:H8" si="1">SUM(C9:C12)</f>
        <v>#REF!</v>
      </c>
      <c r="D8" s="63" t="e">
        <f t="shared" si="1"/>
        <v>#REF!</v>
      </c>
      <c r="E8" s="52" t="e">
        <f t="shared" si="1"/>
        <v>#REF!</v>
      </c>
      <c r="F8" s="63" t="e">
        <f t="shared" si="1"/>
        <v>#REF!</v>
      </c>
      <c r="G8" s="52" t="e">
        <f t="shared" si="1"/>
        <v>#REF!</v>
      </c>
      <c r="H8" s="63" t="e">
        <f t="shared" si="1"/>
        <v>#REF!</v>
      </c>
    </row>
    <row r="9" spans="1:8">
      <c r="A9" s="78" t="s">
        <v>126</v>
      </c>
      <c r="B9" s="65">
        <v>5355.7605784080833</v>
      </c>
      <c r="C9" s="54" t="e">
        <f>B9*$C$23</f>
        <v>#REF!</v>
      </c>
      <c r="D9" s="65" t="e">
        <f>(G9-C9)-E9</f>
        <v>#REF!</v>
      </c>
      <c r="E9" s="54" t="e">
        <f>G9-H9</f>
        <v>#REF!</v>
      </c>
      <c r="F9" s="65" t="e">
        <f>'2026 Debt Data'!#REF!</f>
        <v>#REF!</v>
      </c>
      <c r="G9" s="54" t="e">
        <f>F9*$G$23</f>
        <v>#REF!</v>
      </c>
      <c r="H9" s="65" t="e">
        <f>F9*$C$23</f>
        <v>#REF!</v>
      </c>
    </row>
    <row r="10" spans="1:8">
      <c r="A10" s="78" t="s">
        <v>127</v>
      </c>
      <c r="B10" s="65">
        <v>5419.8534890202873</v>
      </c>
      <c r="C10" s="54" t="e">
        <f t="shared" ref="C10:C12" si="2">B10*$C$23</f>
        <v>#REF!</v>
      </c>
      <c r="D10" s="65" t="e">
        <f t="shared" ref="D10:D12" si="3">(G10-C10)-E10</f>
        <v>#REF!</v>
      </c>
      <c r="E10" s="54" t="e">
        <f t="shared" ref="E10:E12" si="4">G10-H10</f>
        <v>#REF!</v>
      </c>
      <c r="F10" s="65" t="e">
        <f>'2026 Debt Data'!#REF!</f>
        <v>#REF!</v>
      </c>
      <c r="G10" s="54" t="e">
        <f>F10*$G$23</f>
        <v>#REF!</v>
      </c>
      <c r="H10" s="65" t="e">
        <f t="shared" ref="H10:H11" si="5">F10*$C$23</f>
        <v>#REF!</v>
      </c>
    </row>
    <row r="11" spans="1:8">
      <c r="A11" s="78" t="s">
        <v>128</v>
      </c>
      <c r="B11" s="65">
        <v>2360.5319684679016</v>
      </c>
      <c r="C11" s="54" t="e">
        <f t="shared" si="2"/>
        <v>#REF!</v>
      </c>
      <c r="D11" s="65" t="e">
        <f t="shared" si="3"/>
        <v>#REF!</v>
      </c>
      <c r="E11" s="54" t="e">
        <f t="shared" si="4"/>
        <v>#REF!</v>
      </c>
      <c r="F11" s="65" t="e">
        <f>'2026 Debt Data'!#REF!</f>
        <v>#REF!</v>
      </c>
      <c r="G11" s="54" t="e">
        <f>F11*$G$23</f>
        <v>#REF!</v>
      </c>
      <c r="H11" s="65" t="e">
        <f t="shared" si="5"/>
        <v>#REF!</v>
      </c>
    </row>
    <row r="12" spans="1:8">
      <c r="A12" s="78" t="s">
        <v>129</v>
      </c>
      <c r="B12" s="65">
        <v>3680.1069999999972</v>
      </c>
      <c r="C12" s="54" t="e">
        <f t="shared" si="2"/>
        <v>#REF!</v>
      </c>
      <c r="D12" s="65" t="e">
        <f t="shared" si="3"/>
        <v>#REF!</v>
      </c>
      <c r="E12" s="54" t="e">
        <f t="shared" si="4"/>
        <v>#REF!</v>
      </c>
      <c r="F12" s="65" t="e">
        <f>'2026 Debt Data'!#REF!</f>
        <v>#REF!</v>
      </c>
      <c r="G12" s="54" t="e">
        <f>F12*$G$23</f>
        <v>#REF!</v>
      </c>
      <c r="H12" s="65" t="e">
        <f>F12*$C$23</f>
        <v>#REF!</v>
      </c>
    </row>
    <row r="13" spans="1:8">
      <c r="A13" s="72"/>
      <c r="B13" s="65"/>
      <c r="C13" s="54"/>
      <c r="D13" s="65"/>
      <c r="E13" s="54"/>
      <c r="F13" s="65"/>
      <c r="G13" s="54"/>
      <c r="H13" s="65"/>
    </row>
    <row r="14" spans="1:8" s="1" customFormat="1" ht="13">
      <c r="A14" s="77" t="s">
        <v>109</v>
      </c>
      <c r="B14" s="63" t="e">
        <f t="shared" ref="B14:F14" si="6">SUM(B15:B20)-B17</f>
        <v>#REF!</v>
      </c>
      <c r="C14" s="52" t="e">
        <f t="shared" si="6"/>
        <v>#REF!</v>
      </c>
      <c r="D14" s="63" t="e">
        <f t="shared" si="6"/>
        <v>#REF!</v>
      </c>
      <c r="E14" s="52" t="e">
        <f t="shared" si="6"/>
        <v>#REF!</v>
      </c>
      <c r="F14" s="63" t="e">
        <f t="shared" si="6"/>
        <v>#REF!</v>
      </c>
      <c r="G14" s="52" t="e">
        <f>SUM(G15:G20)-G17</f>
        <v>#REF!</v>
      </c>
      <c r="H14" s="63" t="e">
        <f>SUM(H15:H20)-H17</f>
        <v>#REF!</v>
      </c>
    </row>
    <row r="15" spans="1:8">
      <c r="A15" s="78" t="s">
        <v>125</v>
      </c>
      <c r="B15" s="54" t="e">
        <f>#REF!</f>
        <v>#REF!</v>
      </c>
      <c r="C15" s="65" t="e">
        <f>B15*$C$23</f>
        <v>#REF!</v>
      </c>
      <c r="D15" s="65" t="e">
        <f t="shared" ref="D15:D20" si="7">(G15-C15)-E15</f>
        <v>#REF!</v>
      </c>
      <c r="E15" s="54" t="e">
        <f t="shared" ref="E15:E20" si="8">G15-H15</f>
        <v>#REF!</v>
      </c>
      <c r="F15" s="65" t="e">
        <f>'2026 Debt Data'!#REF!</f>
        <v>#REF!</v>
      </c>
      <c r="G15" s="54" t="e">
        <f>F15*$G$23</f>
        <v>#REF!</v>
      </c>
      <c r="H15" s="65" t="e">
        <f>G15</f>
        <v>#REF!</v>
      </c>
    </row>
    <row r="16" spans="1:8">
      <c r="A16" s="78" t="s">
        <v>130</v>
      </c>
      <c r="B16" s="54" t="e">
        <f>#REF!</f>
        <v>#REF!</v>
      </c>
      <c r="C16" s="65" t="e">
        <f t="shared" ref="C16:C20" si="9">B16*$C$23</f>
        <v>#REF!</v>
      </c>
      <c r="D16" s="65" t="e">
        <f t="shared" si="7"/>
        <v>#REF!</v>
      </c>
      <c r="E16" s="54" t="e">
        <f t="shared" si="8"/>
        <v>#REF!</v>
      </c>
      <c r="F16" s="65" t="e">
        <f>'2026 Debt Data'!#REF!</f>
        <v>#REF!</v>
      </c>
      <c r="G16" s="54" t="e">
        <f t="shared" ref="G16:G20" si="10">F16*$G$23</f>
        <v>#REF!</v>
      </c>
      <c r="H16" s="65" t="e">
        <f>G16-G17+H17</f>
        <v>#REF!</v>
      </c>
    </row>
    <row r="17" spans="1:8" s="19" customFormat="1" ht="13">
      <c r="A17" s="83" t="s">
        <v>124</v>
      </c>
      <c r="B17" s="85" t="e">
        <f>#REF!</f>
        <v>#REF!</v>
      </c>
      <c r="C17" s="84" t="e">
        <f t="shared" si="9"/>
        <v>#REF!</v>
      </c>
      <c r="D17" s="84" t="e">
        <f t="shared" si="7"/>
        <v>#REF!</v>
      </c>
      <c r="E17" s="85" t="e">
        <f t="shared" si="8"/>
        <v>#REF!</v>
      </c>
      <c r="F17" s="84" t="e">
        <f>('2026 Debt Data'!#REF!+'2026 Debt Data'!#REF!+'2026 Debt Data'!#REF!+'2026 Debt Data'!#REF!+'2026 Debt Data'!#REF!)</f>
        <v>#REF!</v>
      </c>
      <c r="G17" s="85" t="e">
        <f t="shared" si="10"/>
        <v>#REF!</v>
      </c>
      <c r="H17" s="84" t="e">
        <f>F17*$C$23</f>
        <v>#REF!</v>
      </c>
    </row>
    <row r="18" spans="1:8">
      <c r="A18" s="78" t="s">
        <v>131</v>
      </c>
      <c r="B18" s="54" t="e">
        <f>#REF!</f>
        <v>#REF!</v>
      </c>
      <c r="C18" s="65" t="e">
        <f t="shared" si="9"/>
        <v>#REF!</v>
      </c>
      <c r="D18" s="65" t="e">
        <f t="shared" si="7"/>
        <v>#REF!</v>
      </c>
      <c r="E18" s="54" t="e">
        <f t="shared" si="8"/>
        <v>#REF!</v>
      </c>
      <c r="F18" s="65" t="e">
        <f>('2026 Debt Data'!#REF!+'2026 Debt Data'!#REF!+'2026 Debt Data'!#REF!+'2026 Debt Data'!#REF!+'2026 Debt Data'!#REF!+'2026 Debt Data'!#REF!+'2026 Debt Data'!#REF!+'2026 Debt Data'!#REF!)</f>
        <v>#REF!</v>
      </c>
      <c r="G18" s="54" t="e">
        <f t="shared" si="10"/>
        <v>#REF!</v>
      </c>
      <c r="H18" s="65" t="e">
        <f>G18</f>
        <v>#REF!</v>
      </c>
    </row>
    <row r="19" spans="1:8">
      <c r="A19" s="78" t="s">
        <v>132</v>
      </c>
      <c r="B19" s="54" t="e">
        <f>#REF!</f>
        <v>#REF!</v>
      </c>
      <c r="C19" s="65" t="e">
        <f t="shared" si="9"/>
        <v>#REF!</v>
      </c>
      <c r="D19" s="65" t="e">
        <f t="shared" si="7"/>
        <v>#REF!</v>
      </c>
      <c r="E19" s="54" t="e">
        <f t="shared" si="8"/>
        <v>#REF!</v>
      </c>
      <c r="F19" s="65" t="e">
        <f>'2026 Debt Data'!#REF!</f>
        <v>#REF!</v>
      </c>
      <c r="G19" s="54" t="e">
        <f t="shared" si="10"/>
        <v>#REF!</v>
      </c>
      <c r="H19" s="65" t="e">
        <f>G19</f>
        <v>#REF!</v>
      </c>
    </row>
    <row r="20" spans="1:8">
      <c r="A20" s="78" t="s">
        <v>133</v>
      </c>
      <c r="B20" s="54" t="e">
        <f>#REF!</f>
        <v>#REF!</v>
      </c>
      <c r="C20" s="65" t="e">
        <f t="shared" si="9"/>
        <v>#REF!</v>
      </c>
      <c r="D20" s="65" t="e">
        <f t="shared" si="7"/>
        <v>#REF!</v>
      </c>
      <c r="E20" s="54" t="e">
        <f t="shared" si="8"/>
        <v>#REF!</v>
      </c>
      <c r="F20" s="65" t="e">
        <f>'2026 Debt Data'!#REF!</f>
        <v>#REF!</v>
      </c>
      <c r="G20" s="54" t="e">
        <f t="shared" si="10"/>
        <v>#REF!</v>
      </c>
      <c r="H20" s="65" t="e">
        <f>F20*$C$23</f>
        <v>#REF!</v>
      </c>
    </row>
    <row r="21" spans="1:8">
      <c r="A21" s="79"/>
      <c r="B21" s="66"/>
      <c r="C21" s="55"/>
      <c r="D21" s="66"/>
      <c r="E21" s="55"/>
      <c r="F21" s="66"/>
      <c r="G21" s="55"/>
      <c r="H21" s="66"/>
    </row>
    <row r="22" spans="1:8" ht="13">
      <c r="A22" s="80" t="s">
        <v>119</v>
      </c>
      <c r="B22" s="66"/>
      <c r="C22" s="55"/>
      <c r="D22" s="66"/>
      <c r="E22" s="55"/>
      <c r="F22" s="66"/>
      <c r="G22" s="55"/>
      <c r="H22" s="66"/>
    </row>
    <row r="23" spans="1:8" s="49" customFormat="1" ht="13">
      <c r="A23" s="73" t="s">
        <v>113</v>
      </c>
      <c r="B23" s="67"/>
      <c r="C23" s="57" t="e">
        <f>#REF!</f>
        <v>#REF!</v>
      </c>
      <c r="D23" s="67"/>
      <c r="E23" s="57"/>
      <c r="F23" s="73"/>
      <c r="G23" s="57" t="e">
        <f>'2026 Debt Data'!#REF!</f>
        <v>#REF!</v>
      </c>
      <c r="H23" s="67"/>
    </row>
    <row r="24" spans="1:8" s="48" customFormat="1" ht="13">
      <c r="A24" s="74" t="s">
        <v>27</v>
      </c>
      <c r="B24" s="68"/>
      <c r="C24" s="56" t="e">
        <f>#REF!</f>
        <v>#REF!</v>
      </c>
      <c r="D24" s="68"/>
      <c r="E24" s="56"/>
      <c r="F24" s="74"/>
      <c r="G24" s="56" t="e">
        <f>'2026 Debt Data'!#REF!</f>
        <v>#REF!</v>
      </c>
      <c r="H24" s="68"/>
    </row>
    <row r="25" spans="1:8" s="48" customFormat="1" ht="13">
      <c r="A25" s="74" t="s">
        <v>120</v>
      </c>
      <c r="B25" s="68"/>
      <c r="C25" s="56" t="e">
        <f>C26+C27</f>
        <v>#REF!</v>
      </c>
      <c r="D25" s="68"/>
      <c r="E25" s="56"/>
      <c r="F25" s="68"/>
      <c r="G25" s="56" t="e">
        <f>G26+G27</f>
        <v>#REF!</v>
      </c>
      <c r="H25" s="68"/>
    </row>
    <row r="26" spans="1:8" s="59" customFormat="1" ht="13">
      <c r="A26" s="81" t="s">
        <v>122</v>
      </c>
      <c r="B26" s="69"/>
      <c r="C26" s="58" t="e">
        <f>(C8/C24)*100</f>
        <v>#REF!</v>
      </c>
      <c r="D26" s="69"/>
      <c r="E26" s="58"/>
      <c r="F26" s="69"/>
      <c r="G26" s="58" t="e">
        <f>(G8/G24)*100</f>
        <v>#REF!</v>
      </c>
      <c r="H26" s="69"/>
    </row>
    <row r="27" spans="1:8" s="59" customFormat="1" ht="13.5" thickBot="1">
      <c r="A27" s="82" t="s">
        <v>121</v>
      </c>
      <c r="B27" s="70"/>
      <c r="C27" s="60" t="e">
        <f>(C14/C24)*100</f>
        <v>#REF!</v>
      </c>
      <c r="D27" s="70"/>
      <c r="E27" s="60"/>
      <c r="F27" s="70"/>
      <c r="G27" s="60" t="e">
        <f>(G14/G24)*100</f>
        <v>#REF!</v>
      </c>
      <c r="H27" s="70"/>
    </row>
    <row r="30" spans="1:8">
      <c r="A30" s="3"/>
    </row>
  </sheetData>
  <mergeCells count="3">
    <mergeCell ref="B2:C2"/>
    <mergeCell ref="D2:E2"/>
    <mergeCell ref="F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54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10.26953125" defaultRowHeight="12.5"/>
  <cols>
    <col min="1" max="1" width="65.81640625" style="89" bestFit="1" customWidth="1"/>
    <col min="2" max="6" width="13.453125" style="89" customWidth="1"/>
    <col min="7" max="205" width="9.1796875" style="89" customWidth="1"/>
    <col min="206" max="206" width="41" style="89" customWidth="1"/>
    <col min="207" max="207" width="11.26953125" style="89" bestFit="1" customWidth="1"/>
    <col min="208" max="208" width="10.54296875" style="89" bestFit="1" customWidth="1"/>
    <col min="209" max="209" width="10.26953125" style="89" bestFit="1"/>
    <col min="210" max="16384" width="10.26953125" style="89"/>
  </cols>
  <sheetData>
    <row r="1" spans="1:6" ht="20.5" thickBot="1">
      <c r="A1" s="103" t="s">
        <v>139</v>
      </c>
      <c r="B1" s="103"/>
      <c r="C1" s="103"/>
      <c r="D1" s="103"/>
      <c r="E1" s="103"/>
      <c r="F1" s="103"/>
    </row>
    <row r="2" spans="1:6" s="4" customFormat="1" ht="13">
      <c r="A2" s="100"/>
      <c r="B2" s="101"/>
      <c r="C2" s="101"/>
      <c r="D2" s="101"/>
      <c r="E2" s="101"/>
      <c r="F2" s="101"/>
    </row>
    <row r="3" spans="1:6" ht="13">
      <c r="A3" s="86" t="s">
        <v>97</v>
      </c>
      <c r="B3" s="96">
        <v>46023</v>
      </c>
      <c r="C3" s="96">
        <v>46054</v>
      </c>
      <c r="D3" s="96">
        <v>46082</v>
      </c>
      <c r="E3" s="96">
        <v>46113</v>
      </c>
      <c r="F3" s="96">
        <v>46143</v>
      </c>
    </row>
    <row r="4" spans="1:6">
      <c r="A4" s="89" t="s">
        <v>134</v>
      </c>
      <c r="B4" s="90">
        <v>29447.388195110936</v>
      </c>
      <c r="C4" s="90">
        <v>29349.574750465257</v>
      </c>
      <c r="D4" s="90">
        <v>29119.831035086539</v>
      </c>
      <c r="E4" s="90">
        <v>29201.022567074015</v>
      </c>
      <c r="F4" s="90">
        <v>29130.585499737292</v>
      </c>
    </row>
    <row r="5" spans="1:6">
      <c r="A5" s="89" t="s">
        <v>96</v>
      </c>
      <c r="B5" s="90">
        <v>31139.526673606037</v>
      </c>
      <c r="C5" s="90">
        <v>33729.22837365228</v>
      </c>
      <c r="D5" s="90">
        <v>33264.206027962377</v>
      </c>
      <c r="E5" s="90">
        <v>32989.319178665282</v>
      </c>
      <c r="F5" s="90">
        <v>32319.772023977959</v>
      </c>
    </row>
    <row r="6" spans="1:6" s="4" customFormat="1" ht="13.5" thickBot="1">
      <c r="A6" s="26" t="s">
        <v>94</v>
      </c>
      <c r="B6" s="41">
        <v>60586.914868716973</v>
      </c>
      <c r="C6" s="41">
        <v>63078.803124117534</v>
      </c>
      <c r="D6" s="41">
        <v>62384.03706304892</v>
      </c>
      <c r="E6" s="41">
        <v>62190.341745739293</v>
      </c>
      <c r="F6" s="41">
        <v>61450.357523715255</v>
      </c>
    </row>
    <row r="7" spans="1:6" ht="13" thickTop="1">
      <c r="B7" s="22"/>
      <c r="C7" s="22"/>
      <c r="D7" s="22"/>
      <c r="E7" s="22"/>
      <c r="F7" s="22"/>
    </row>
    <row r="8" spans="1:6" ht="13">
      <c r="A8" s="102" t="s">
        <v>140</v>
      </c>
      <c r="B8" s="102"/>
      <c r="C8" s="102"/>
      <c r="D8" s="102"/>
      <c r="E8" s="102"/>
      <c r="F8" s="102"/>
    </row>
    <row r="9" spans="1:6" s="91" customFormat="1" ht="13">
      <c r="A9" s="87" t="s">
        <v>105</v>
      </c>
      <c r="B9" s="96">
        <v>46023</v>
      </c>
      <c r="C9" s="96">
        <v>46054</v>
      </c>
      <c r="D9" s="96">
        <v>46082</v>
      </c>
      <c r="E9" s="96">
        <v>46113</v>
      </c>
      <c r="F9" s="96">
        <v>46143</v>
      </c>
    </row>
    <row r="10" spans="1:6">
      <c r="A10" s="89" t="s">
        <v>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</row>
    <row r="11" spans="1:6">
      <c r="A11" s="89" t="s">
        <v>1</v>
      </c>
      <c r="B11" s="16">
        <v>29447.388195110936</v>
      </c>
      <c r="C11" s="16">
        <v>29349.574750465257</v>
      </c>
      <c r="D11" s="16">
        <v>29119.831035086539</v>
      </c>
      <c r="E11" s="16">
        <v>29201.022567074015</v>
      </c>
      <c r="F11" s="16">
        <v>29130.585499737292</v>
      </c>
    </row>
    <row r="12" spans="1:6" s="4" customFormat="1" ht="13.5" thickBot="1">
      <c r="A12" s="10" t="s">
        <v>16</v>
      </c>
      <c r="B12" s="36">
        <v>29447.388195110936</v>
      </c>
      <c r="C12" s="36">
        <v>29349.574750465257</v>
      </c>
      <c r="D12" s="36">
        <v>29119.831035086539</v>
      </c>
      <c r="E12" s="36">
        <v>29201.022567074015</v>
      </c>
      <c r="F12" s="36">
        <v>29130.585499737292</v>
      </c>
    </row>
    <row r="14" spans="1:6" ht="13">
      <c r="A14" s="86" t="s">
        <v>104</v>
      </c>
      <c r="B14" s="96">
        <v>46023</v>
      </c>
      <c r="C14" s="96">
        <v>46054</v>
      </c>
      <c r="D14" s="96">
        <v>46082</v>
      </c>
      <c r="E14" s="96">
        <v>46113</v>
      </c>
      <c r="F14" s="96">
        <v>46143</v>
      </c>
    </row>
    <row r="15" spans="1:6">
      <c r="A15" s="89" t="s">
        <v>2</v>
      </c>
      <c r="B15" s="16">
        <v>12503.375715456488</v>
      </c>
      <c r="C15" s="16">
        <v>12432.270274803421</v>
      </c>
      <c r="D15" s="16">
        <v>12265.831720373397</v>
      </c>
      <c r="E15" s="16">
        <v>12269.58492738062</v>
      </c>
      <c r="F15" s="16">
        <v>12212.535549554183</v>
      </c>
    </row>
    <row r="16" spans="1:6">
      <c r="A16" s="89" t="s">
        <v>3</v>
      </c>
      <c r="B16" s="16">
        <v>5887.6991059394059</v>
      </c>
      <c r="C16" s="16">
        <v>5868.3514642590135</v>
      </c>
      <c r="D16" s="16">
        <v>5803.0305051633868</v>
      </c>
      <c r="E16" s="16">
        <v>5864.2379339647523</v>
      </c>
      <c r="F16" s="16">
        <v>5855.9849768742979</v>
      </c>
    </row>
    <row r="17" spans="1:6">
      <c r="A17" s="89" t="s">
        <v>4</v>
      </c>
      <c r="B17" s="16">
        <v>2676.9360029238414</v>
      </c>
      <c r="C17" s="16">
        <v>2669.5756406116238</v>
      </c>
      <c r="D17" s="16">
        <v>2671.5914387585553</v>
      </c>
      <c r="E17" s="16">
        <v>2687.8223349374421</v>
      </c>
      <c r="F17" s="16">
        <v>2682.6876025176084</v>
      </c>
    </row>
    <row r="18" spans="1:6">
      <c r="A18" s="89" t="s">
        <v>5</v>
      </c>
      <c r="B18" s="16">
        <v>8379.3773707912005</v>
      </c>
      <c r="C18" s="16">
        <v>8379.3773707912005</v>
      </c>
      <c r="D18" s="16">
        <v>8379.3773707912005</v>
      </c>
      <c r="E18" s="16">
        <v>8379.3773707912005</v>
      </c>
      <c r="F18" s="16">
        <v>8379.3773707912005</v>
      </c>
    </row>
    <row r="19" spans="1:6" s="4" customFormat="1" ht="13.5" thickBot="1">
      <c r="A19" s="10" t="s">
        <v>16</v>
      </c>
      <c r="B19" s="36">
        <v>29447.388195110936</v>
      </c>
      <c r="C19" s="36">
        <v>29349.574750465257</v>
      </c>
      <c r="D19" s="36">
        <v>29119.831035086539</v>
      </c>
      <c r="E19" s="36">
        <v>29201.022567074015</v>
      </c>
      <c r="F19" s="36">
        <v>29130.585499737292</v>
      </c>
    </row>
    <row r="20" spans="1:6">
      <c r="B20" s="15"/>
      <c r="C20" s="15"/>
      <c r="D20" s="15"/>
      <c r="E20" s="15"/>
      <c r="F20" s="15"/>
    </row>
    <row r="21" spans="1:6" ht="13">
      <c r="A21" s="102" t="s">
        <v>141</v>
      </c>
      <c r="B21" s="102"/>
      <c r="C21" s="102"/>
      <c r="D21" s="102"/>
      <c r="E21" s="102"/>
      <c r="F21" s="102"/>
    </row>
    <row r="22" spans="1:6" ht="13">
      <c r="A22" s="86" t="s">
        <v>106</v>
      </c>
      <c r="B22" s="96">
        <v>46023</v>
      </c>
      <c r="C22" s="96">
        <v>46054</v>
      </c>
      <c r="D22" s="96">
        <v>46082</v>
      </c>
      <c r="E22" s="96">
        <v>46113</v>
      </c>
      <c r="F22" s="96">
        <v>46143</v>
      </c>
    </row>
    <row r="23" spans="1:6" s="4" customFormat="1" ht="13">
      <c r="A23" s="32" t="s">
        <v>79</v>
      </c>
      <c r="B23" s="11">
        <v>12223.789235799088</v>
      </c>
      <c r="C23" s="11">
        <v>13601.380520376175</v>
      </c>
      <c r="D23" s="11">
        <v>13240.291026550283</v>
      </c>
      <c r="E23" s="11">
        <v>13049.02014137623</v>
      </c>
      <c r="F23" s="11">
        <v>12619.839308695651</v>
      </c>
    </row>
    <row r="24" spans="1:6">
      <c r="A24" s="33" t="s">
        <v>31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</row>
    <row r="25" spans="1:6">
      <c r="A25" s="33" t="s">
        <v>32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</row>
    <row r="26" spans="1:6">
      <c r="A26" s="33" t="s">
        <v>33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</row>
    <row r="27" spans="1:6">
      <c r="A27" s="33" t="s">
        <v>34</v>
      </c>
      <c r="B27" s="17">
        <v>4528.2692804566213</v>
      </c>
      <c r="C27" s="17">
        <v>4430.3073646189114</v>
      </c>
      <c r="D27" s="17">
        <v>3969.0968750681945</v>
      </c>
      <c r="E27" s="17">
        <v>3696.4170821268995</v>
      </c>
      <c r="F27" s="17">
        <v>3570.4631526001704</v>
      </c>
    </row>
    <row r="28" spans="1:6">
      <c r="A28" s="33" t="s">
        <v>35</v>
      </c>
      <c r="B28" s="17">
        <v>3195.7310154337902</v>
      </c>
      <c r="C28" s="17">
        <v>3785.3770605904647</v>
      </c>
      <c r="D28" s="17">
        <v>3827.7917482269509</v>
      </c>
      <c r="E28" s="17">
        <v>3629.5993909740846</v>
      </c>
      <c r="F28" s="17">
        <v>3382.3738549872123</v>
      </c>
    </row>
    <row r="29" spans="1:6">
      <c r="A29" s="33" t="s">
        <v>36</v>
      </c>
      <c r="B29" s="14">
        <v>4499.7889399086762</v>
      </c>
      <c r="C29" s="14">
        <v>5385.6960951667988</v>
      </c>
      <c r="D29" s="14">
        <v>5443.4024032551379</v>
      </c>
      <c r="E29" s="14">
        <v>5723.0036682752452</v>
      </c>
      <c r="F29" s="14">
        <v>5667.0023011082685</v>
      </c>
    </row>
    <row r="30" spans="1:6">
      <c r="A30" s="33" t="s">
        <v>37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</row>
    <row r="31" spans="1:6">
      <c r="A31" s="33" t="s">
        <v>38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</row>
    <row r="32" spans="1:6" s="4" customFormat="1" ht="13">
      <c r="A32" s="32" t="s">
        <v>80</v>
      </c>
      <c r="B32" s="23">
        <v>12438.453702378998</v>
      </c>
      <c r="C32" s="23">
        <v>13229.527931245353</v>
      </c>
      <c r="D32" s="23">
        <v>12956.280139014549</v>
      </c>
      <c r="E32" s="23">
        <v>12996.294470617515</v>
      </c>
      <c r="F32" s="23">
        <v>13074.118905035806</v>
      </c>
    </row>
    <row r="33" spans="1:6">
      <c r="A33" s="33" t="s">
        <v>39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</row>
    <row r="34" spans="1:6">
      <c r="A34" s="33" t="s">
        <v>102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</row>
    <row r="35" spans="1:6">
      <c r="A35" s="33" t="s">
        <v>40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</row>
    <row r="36" spans="1:6">
      <c r="A36" s="33" t="s">
        <v>41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</row>
    <row r="37" spans="1:6">
      <c r="A37" s="33" t="s">
        <v>42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</row>
    <row r="38" spans="1:6">
      <c r="A38" s="33" t="s">
        <v>43</v>
      </c>
      <c r="B38" s="17">
        <v>386.41272199999997</v>
      </c>
      <c r="C38" s="17">
        <v>386.41272199999997</v>
      </c>
      <c r="D38" s="17">
        <v>386.41272199999997</v>
      </c>
      <c r="E38" s="17">
        <v>386.41272199999992</v>
      </c>
      <c r="F38" s="17">
        <v>386.41272199999997</v>
      </c>
    </row>
    <row r="39" spans="1:6">
      <c r="A39" s="33" t="s">
        <v>44</v>
      </c>
      <c r="B39" s="17">
        <v>18.948115000000001</v>
      </c>
      <c r="C39" s="17">
        <v>18.948115000000001</v>
      </c>
      <c r="D39" s="17">
        <v>18.948115000000001</v>
      </c>
      <c r="E39" s="17">
        <v>18.948115000000001</v>
      </c>
      <c r="F39" s="17">
        <v>18.948115000000001</v>
      </c>
    </row>
    <row r="40" spans="1:6">
      <c r="A40" s="33" t="s">
        <v>45</v>
      </c>
      <c r="B40" s="17">
        <v>386.41272199999997</v>
      </c>
      <c r="C40" s="17">
        <v>386.41272199999997</v>
      </c>
      <c r="D40" s="17">
        <v>386.41272199999997</v>
      </c>
      <c r="E40" s="17">
        <v>386.41272199999992</v>
      </c>
      <c r="F40" s="17">
        <v>386.41272199999997</v>
      </c>
    </row>
    <row r="41" spans="1:6">
      <c r="A41" s="33" t="s">
        <v>46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</row>
    <row r="42" spans="1:6">
      <c r="A42" s="33" t="s">
        <v>47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</row>
    <row r="43" spans="1:6">
      <c r="A43" s="33" t="s">
        <v>48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</row>
    <row r="44" spans="1:6">
      <c r="A44" s="33" t="s">
        <v>49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</row>
    <row r="45" spans="1:6">
      <c r="A45" s="33" t="s">
        <v>50</v>
      </c>
      <c r="B45" s="17">
        <v>0</v>
      </c>
      <c r="C45" s="17">
        <v>0</v>
      </c>
      <c r="D45" s="17">
        <v>0</v>
      </c>
      <c r="E45" s="17">
        <v>0</v>
      </c>
      <c r="F45" s="17">
        <v>0</v>
      </c>
    </row>
    <row r="46" spans="1:6">
      <c r="A46" s="33" t="s">
        <v>51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</row>
    <row r="47" spans="1:6">
      <c r="A47" s="33" t="s">
        <v>52</v>
      </c>
      <c r="B47" s="17">
        <v>2711.9859631963473</v>
      </c>
      <c r="C47" s="17">
        <v>2778.8561546811393</v>
      </c>
      <c r="D47" s="17">
        <v>2700.1496905801059</v>
      </c>
      <c r="E47" s="17">
        <v>2653.820044414656</v>
      </c>
      <c r="F47" s="17">
        <v>2531.6493006820119</v>
      </c>
    </row>
    <row r="48" spans="1:6">
      <c r="A48" s="33" t="s">
        <v>53</v>
      </c>
      <c r="B48" s="17">
        <v>298.21204885844747</v>
      </c>
      <c r="C48" s="17">
        <v>305.56514621251114</v>
      </c>
      <c r="D48" s="17">
        <v>296.91052327695945</v>
      </c>
      <c r="E48" s="17">
        <v>291.81607998212689</v>
      </c>
      <c r="F48" s="17">
        <v>278.3820916453538</v>
      </c>
    </row>
    <row r="49" spans="1:6">
      <c r="A49" s="33" t="s">
        <v>54</v>
      </c>
      <c r="B49" s="17">
        <v>55.442564474885849</v>
      </c>
      <c r="C49" s="17">
        <v>56.809627193187659</v>
      </c>
      <c r="D49" s="17">
        <v>43.305814602655033</v>
      </c>
      <c r="E49" s="17">
        <v>42.56276577301162</v>
      </c>
      <c r="F49" s="17">
        <v>28.025808269394716</v>
      </c>
    </row>
    <row r="50" spans="1:6">
      <c r="A50" s="33" t="s">
        <v>55</v>
      </c>
      <c r="B50" s="17">
        <v>2699.7035386301368</v>
      </c>
      <c r="C50" s="17">
        <v>2766.2708789594344</v>
      </c>
      <c r="D50" s="17">
        <v>2687.9208717948718</v>
      </c>
      <c r="E50" s="17">
        <v>2641.8010498659519</v>
      </c>
      <c r="F50" s="17">
        <v>2520.1836102301791</v>
      </c>
    </row>
    <row r="51" spans="1:6">
      <c r="A51" s="33" t="s">
        <v>56</v>
      </c>
      <c r="B51" s="17">
        <v>298.21204885844747</v>
      </c>
      <c r="C51" s="17">
        <v>305.56514621251114</v>
      </c>
      <c r="D51" s="17">
        <v>296.91052327695945</v>
      </c>
      <c r="E51" s="17">
        <v>291.81607998212689</v>
      </c>
      <c r="F51" s="17">
        <v>278.3820916453538</v>
      </c>
    </row>
    <row r="52" spans="1:6">
      <c r="A52" s="33" t="s">
        <v>57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</row>
    <row r="53" spans="1:6">
      <c r="A53" s="33" t="s">
        <v>58</v>
      </c>
      <c r="B53" s="17">
        <v>76.304450410958921</v>
      </c>
      <c r="C53" s="17">
        <v>78.185910447761188</v>
      </c>
      <c r="D53" s="17">
        <v>75.971424986361157</v>
      </c>
      <c r="E53" s="17">
        <v>74.66789383378017</v>
      </c>
      <c r="F53" s="17">
        <v>71.230497186700759</v>
      </c>
    </row>
    <row r="54" spans="1:6">
      <c r="A54" s="33" t="s">
        <v>59</v>
      </c>
      <c r="B54" s="17">
        <v>1056.4878579908677</v>
      </c>
      <c r="C54" s="17">
        <v>1082.5379726758058</v>
      </c>
      <c r="D54" s="17">
        <v>1051.8768907983272</v>
      </c>
      <c r="E54" s="17">
        <v>1033.8286009830206</v>
      </c>
      <c r="F54" s="17">
        <v>1086.7973186700767</v>
      </c>
    </row>
    <row r="55" spans="1:6">
      <c r="A55" s="33" t="s">
        <v>60</v>
      </c>
      <c r="B55" s="17">
        <v>46.171772968036535</v>
      </c>
      <c r="C55" s="17">
        <v>47.310243204042479</v>
      </c>
      <c r="D55" s="17">
        <v>45.97025950172759</v>
      </c>
      <c r="E55" s="17">
        <v>293.91658159070602</v>
      </c>
      <c r="F55" s="17">
        <v>280.38589497016198</v>
      </c>
    </row>
    <row r="56" spans="1:6">
      <c r="A56" s="33" t="s">
        <v>61</v>
      </c>
      <c r="B56" s="17">
        <v>1114.4321755251142</v>
      </c>
      <c r="C56" s="17">
        <v>1261.0685493847377</v>
      </c>
      <c r="D56" s="17">
        <v>1225.3508867975995</v>
      </c>
      <c r="E56" s="17">
        <v>1204.3260994638072</v>
      </c>
      <c r="F56" s="17">
        <v>1307.6872763853366</v>
      </c>
    </row>
    <row r="57" spans="1:6">
      <c r="A57" s="33" t="s">
        <v>62</v>
      </c>
      <c r="B57" s="17">
        <v>1235.0234069406392</v>
      </c>
      <c r="C57" s="17">
        <v>1265.4757222664109</v>
      </c>
      <c r="D57" s="17">
        <v>1229.6332338607021</v>
      </c>
      <c r="E57" s="17">
        <v>1208.5349692582665</v>
      </c>
      <c r="F57" s="17">
        <v>1373.9762968456948</v>
      </c>
    </row>
    <row r="58" spans="1:6">
      <c r="A58" s="33" t="s">
        <v>63</v>
      </c>
      <c r="B58" s="17">
        <v>952.16774273972612</v>
      </c>
      <c r="C58" s="17">
        <v>1360.3868975810601</v>
      </c>
      <c r="D58" s="17">
        <v>1321.8562084924533</v>
      </c>
      <c r="E58" s="17">
        <v>1299.1755657730116</v>
      </c>
      <c r="F58" s="17">
        <v>1411.1715472293265</v>
      </c>
    </row>
    <row r="59" spans="1:6">
      <c r="A59" s="33" t="s">
        <v>64</v>
      </c>
      <c r="B59" s="17">
        <v>119.02485680365297</v>
      </c>
      <c r="C59" s="17">
        <v>121.95968577176811</v>
      </c>
      <c r="D59" s="17">
        <v>118.50538116021096</v>
      </c>
      <c r="E59" s="17">
        <v>116.47204486148347</v>
      </c>
      <c r="F59" s="17">
        <v>111.11016044330776</v>
      </c>
    </row>
    <row r="60" spans="1:6">
      <c r="A60" s="33" t="s">
        <v>65</v>
      </c>
      <c r="B60" s="17">
        <v>983.51171598173528</v>
      </c>
      <c r="C60" s="17">
        <v>1007.7624376549852</v>
      </c>
      <c r="D60" s="17">
        <v>1070.1448708856155</v>
      </c>
      <c r="E60" s="17">
        <v>1051.7831358355675</v>
      </c>
      <c r="F60" s="17">
        <v>1003.3634518329071</v>
      </c>
    </row>
    <row r="61" spans="1:6" s="4" customFormat="1" ht="13">
      <c r="A61" s="32" t="s">
        <v>81</v>
      </c>
      <c r="B61" s="11">
        <v>6435.5527814757988</v>
      </c>
      <c r="C61" s="11">
        <v>6863.1598261507497</v>
      </c>
      <c r="D61" s="11">
        <v>7032.4747665175482</v>
      </c>
      <c r="E61" s="11">
        <v>6911.8103201215363</v>
      </c>
      <c r="F61" s="11">
        <v>6593.6195636965031</v>
      </c>
    </row>
    <row r="62" spans="1:6">
      <c r="A62" s="33" t="s">
        <v>66</v>
      </c>
      <c r="B62" s="14">
        <v>589.74264310502292</v>
      </c>
      <c r="C62" s="14">
        <v>873.20792279979412</v>
      </c>
      <c r="D62" s="14">
        <v>939.40138816148396</v>
      </c>
      <c r="E62" s="14">
        <v>923.28297292225204</v>
      </c>
      <c r="F62" s="14">
        <v>880.77889744245522</v>
      </c>
    </row>
    <row r="63" spans="1:6">
      <c r="A63" s="33" t="s">
        <v>103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</row>
    <row r="64" spans="1:6">
      <c r="A64" s="33" t="s">
        <v>67</v>
      </c>
      <c r="B64" s="14">
        <v>527.81532000000004</v>
      </c>
      <c r="C64" s="14">
        <v>540.82980901136943</v>
      </c>
      <c r="D64" s="14">
        <v>661.90014129841791</v>
      </c>
      <c r="E64" s="14">
        <v>650.54314155495979</v>
      </c>
      <c r="F64" s="14">
        <v>620.59486393861891</v>
      </c>
    </row>
    <row r="65" spans="1:6">
      <c r="A65" s="33" t="s">
        <v>68</v>
      </c>
      <c r="B65" s="14">
        <v>581.27431269406406</v>
      </c>
      <c r="C65" s="14">
        <v>595.60695494315257</v>
      </c>
      <c r="D65" s="14">
        <v>715.12581596653934</v>
      </c>
      <c r="E65" s="14">
        <v>702.85556067917787</v>
      </c>
      <c r="F65" s="14">
        <v>670.49903870417722</v>
      </c>
    </row>
    <row r="66" spans="1:6">
      <c r="A66" s="33" t="s">
        <v>69</v>
      </c>
      <c r="B66" s="14">
        <v>596.24369908675806</v>
      </c>
      <c r="C66" s="14">
        <v>610.94544565573381</v>
      </c>
      <c r="D66" s="14">
        <v>593.64143526095654</v>
      </c>
      <c r="E66" s="14">
        <v>583.45563047363726</v>
      </c>
      <c r="F66" s="14">
        <v>556.59578047740831</v>
      </c>
    </row>
    <row r="67" spans="1:6">
      <c r="A67" s="33" t="s">
        <v>70</v>
      </c>
      <c r="B67" s="14">
        <v>12.636558264840184</v>
      </c>
      <c r="C67" s="14">
        <v>12.948141393346745</v>
      </c>
      <c r="D67" s="14">
        <v>12.581406892162212</v>
      </c>
      <c r="E67" s="14">
        <v>12.365532886505809</v>
      </c>
      <c r="F67" s="14">
        <v>11.796275618073317</v>
      </c>
    </row>
    <row r="68" spans="1:6">
      <c r="A68" s="33" t="s">
        <v>71</v>
      </c>
      <c r="B68" s="14">
        <v>4081.7988547031964</v>
      </c>
      <c r="C68" s="14">
        <v>4182.4449032891962</v>
      </c>
      <c r="D68" s="14">
        <v>4063.9841297508642</v>
      </c>
      <c r="E68" s="14">
        <v>3994.2535709562112</v>
      </c>
      <c r="F68" s="14">
        <v>3810.374889940324</v>
      </c>
    </row>
    <row r="69" spans="1:6">
      <c r="A69" s="33" t="s">
        <v>72</v>
      </c>
      <c r="B69" s="14">
        <v>5.8353546118721464</v>
      </c>
      <c r="C69" s="14">
        <v>5.9792385720301304</v>
      </c>
      <c r="D69" s="14">
        <v>5.8098866157483178</v>
      </c>
      <c r="E69" s="14">
        <v>5.7101995531724761</v>
      </c>
      <c r="F69" s="14">
        <v>5.4473259164535373</v>
      </c>
    </row>
    <row r="70" spans="1:6">
      <c r="A70" s="33" t="s">
        <v>73</v>
      </c>
      <c r="B70" s="14">
        <v>40.206039010044933</v>
      </c>
      <c r="C70" s="14">
        <v>41.1974104861266</v>
      </c>
      <c r="D70" s="14">
        <v>40.030562571375881</v>
      </c>
      <c r="E70" s="14">
        <v>39.343711095620378</v>
      </c>
      <c r="F70" s="14">
        <v>37.532491658993351</v>
      </c>
    </row>
    <row r="71" spans="1:6">
      <c r="A71" s="33" t="s">
        <v>74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</row>
    <row r="72" spans="1:6">
      <c r="A72" s="33" t="s">
        <v>75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</row>
    <row r="73" spans="1:6">
      <c r="A73" s="33" t="s">
        <v>6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</row>
    <row r="74" spans="1:6">
      <c r="A74" s="33" t="s">
        <v>76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</row>
    <row r="75" spans="1:6">
      <c r="A75" s="33" t="s">
        <v>77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</row>
    <row r="76" spans="1:6">
      <c r="A76" s="33" t="s">
        <v>78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</row>
    <row r="77" spans="1:6" s="4" customFormat="1" ht="13">
      <c r="A77" s="4" t="s">
        <v>82</v>
      </c>
      <c r="B77" s="13">
        <v>41.730953952152689</v>
      </c>
      <c r="C77" s="13">
        <v>35.160095879999993</v>
      </c>
      <c r="D77" s="13">
        <v>35.16009588</v>
      </c>
      <c r="E77" s="13">
        <v>32.194246550000003</v>
      </c>
      <c r="F77" s="13">
        <v>32.194246549999995</v>
      </c>
    </row>
    <row r="78" spans="1:6" s="4" customFormat="1" ht="13.5" thickBot="1">
      <c r="A78" s="10" t="s">
        <v>83</v>
      </c>
      <c r="B78" s="35">
        <v>31139.526673606037</v>
      </c>
      <c r="C78" s="35">
        <v>33729.22837365228</v>
      </c>
      <c r="D78" s="35">
        <v>33264.206027962377</v>
      </c>
      <c r="E78" s="35">
        <v>32989.319178665282</v>
      </c>
      <c r="F78" s="35">
        <v>32319.772023977959</v>
      </c>
    </row>
    <row r="79" spans="1:6">
      <c r="B79" s="47"/>
      <c r="C79" s="47"/>
      <c r="D79" s="47"/>
      <c r="E79" s="47"/>
      <c r="F79" s="47"/>
    </row>
    <row r="80" spans="1:6" ht="13">
      <c r="A80" s="102" t="s">
        <v>142</v>
      </c>
      <c r="B80" s="102"/>
      <c r="C80" s="102"/>
      <c r="D80" s="102"/>
      <c r="E80" s="102"/>
      <c r="F80" s="102"/>
    </row>
    <row r="81" spans="1:6" ht="13">
      <c r="A81" s="88"/>
      <c r="B81" s="96">
        <v>46023</v>
      </c>
      <c r="C81" s="96">
        <v>46054</v>
      </c>
      <c r="D81" s="96">
        <v>46082</v>
      </c>
      <c r="E81" s="96">
        <v>46113</v>
      </c>
      <c r="F81" s="96">
        <v>46143</v>
      </c>
    </row>
    <row r="82" spans="1:6" s="4" customFormat="1" ht="13">
      <c r="A82" s="4" t="s">
        <v>7</v>
      </c>
      <c r="B82" s="7">
        <v>13581.771525004329</v>
      </c>
      <c r="C82" s="7">
        <v>15028.390969017451</v>
      </c>
      <c r="D82" s="7">
        <v>15566.746807422984</v>
      </c>
      <c r="E82" s="7">
        <v>15613.798653172475</v>
      </c>
      <c r="F82" s="7">
        <v>14939.384982297528</v>
      </c>
    </row>
    <row r="83" spans="1:6">
      <c r="A83" s="92" t="s">
        <v>8</v>
      </c>
      <c r="B83" s="18">
        <v>5319.2148745205477</v>
      </c>
      <c r="C83" s="18">
        <v>5453.0721717119732</v>
      </c>
      <c r="D83" s="18">
        <v>5768.7618838879798</v>
      </c>
      <c r="E83" s="18">
        <v>5680.9890327077756</v>
      </c>
      <c r="F83" s="18">
        <v>5413.2850436487633</v>
      </c>
    </row>
    <row r="84" spans="1:6">
      <c r="A84" s="92" t="s">
        <v>9</v>
      </c>
      <c r="B84" s="18">
        <v>8262.5566504837807</v>
      </c>
      <c r="C84" s="18">
        <v>9575.3187973054773</v>
      </c>
      <c r="D84" s="18">
        <v>9797.9849235350048</v>
      </c>
      <c r="E84" s="18">
        <v>9932.809620464699</v>
      </c>
      <c r="F84" s="18">
        <v>9526.0999386487638</v>
      </c>
    </row>
    <row r="85" spans="1:6" s="4" customFormat="1" ht="13">
      <c r="A85" s="4" t="s">
        <v>10</v>
      </c>
      <c r="B85" s="24">
        <v>16131.294101140549</v>
      </c>
      <c r="C85" s="24">
        <v>17199.704507549057</v>
      </c>
      <c r="D85" s="24">
        <v>16267.075301005456</v>
      </c>
      <c r="E85" s="24">
        <v>15972.524766413764</v>
      </c>
      <c r="F85" s="24">
        <v>16119.225691484227</v>
      </c>
    </row>
    <row r="86" spans="1:6">
      <c r="A86" s="92" t="s">
        <v>11</v>
      </c>
      <c r="B86" s="25">
        <v>557.81090821128623</v>
      </c>
      <c r="C86" s="25">
        <v>647.85794751017647</v>
      </c>
      <c r="D86" s="25">
        <v>586.67580796599384</v>
      </c>
      <c r="E86" s="25">
        <v>597.62496291778371</v>
      </c>
      <c r="F86" s="25">
        <v>554.49818587809034</v>
      </c>
    </row>
    <row r="87" spans="1:6">
      <c r="A87" s="92" t="s">
        <v>12</v>
      </c>
      <c r="B87" s="25">
        <v>249.13778886626332</v>
      </c>
      <c r="C87" s="25">
        <v>284.44077743962009</v>
      </c>
      <c r="D87" s="25">
        <v>260.2787326188398</v>
      </c>
      <c r="E87" s="25">
        <v>277.5687126461126</v>
      </c>
      <c r="F87" s="25">
        <v>257.65577375703327</v>
      </c>
    </row>
    <row r="88" spans="1:6">
      <c r="A88" s="92" t="s">
        <v>13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</row>
    <row r="89" spans="1:6">
      <c r="A89" s="92" t="s">
        <v>14</v>
      </c>
      <c r="B89" s="25">
        <v>15324.345404063</v>
      </c>
      <c r="C89" s="25">
        <v>16267.40578259926</v>
      </c>
      <c r="D89" s="25">
        <v>15420.120760420623</v>
      </c>
      <c r="E89" s="25">
        <v>15097.331090849868</v>
      </c>
      <c r="F89" s="25">
        <v>15307.071731849104</v>
      </c>
    </row>
    <row r="90" spans="1:6" s="4" customFormat="1" ht="13">
      <c r="A90" s="4" t="s">
        <v>84</v>
      </c>
      <c r="B90" s="12">
        <v>1384.7300935090032</v>
      </c>
      <c r="C90" s="12">
        <v>1465.9728012057733</v>
      </c>
      <c r="D90" s="12">
        <v>1395.2238236539372</v>
      </c>
      <c r="E90" s="12">
        <v>1370.801512529044</v>
      </c>
      <c r="F90" s="12">
        <v>1228.9671036462064</v>
      </c>
    </row>
    <row r="91" spans="1:6" s="4" customFormat="1" ht="13">
      <c r="A91" s="4" t="s">
        <v>15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</row>
    <row r="92" spans="1:6" s="4" customFormat="1" ht="13">
      <c r="A92" s="4" t="s">
        <v>29</v>
      </c>
      <c r="B92" s="13">
        <v>41.730953952152689</v>
      </c>
      <c r="C92" s="13">
        <v>35.160095879999993</v>
      </c>
      <c r="D92" s="13">
        <v>35.16009588</v>
      </c>
      <c r="E92" s="13">
        <v>32.194246550000003</v>
      </c>
      <c r="F92" s="13">
        <v>32.194246549999995</v>
      </c>
    </row>
    <row r="93" spans="1:6" s="4" customFormat="1" ht="13.5" thickBot="1">
      <c r="A93" s="10" t="s">
        <v>28</v>
      </c>
      <c r="B93" s="35">
        <v>31139.526673606033</v>
      </c>
      <c r="C93" s="35">
        <v>33729.22837365228</v>
      </c>
      <c r="D93" s="35">
        <v>33264.206027962369</v>
      </c>
      <c r="E93" s="35">
        <v>32989.31917866529</v>
      </c>
      <c r="F93" s="35">
        <v>32319.772023977959</v>
      </c>
    </row>
    <row r="94" spans="1:6" ht="13.5" customHeight="1">
      <c r="A94" s="4"/>
      <c r="B94" s="47"/>
      <c r="C94" s="47"/>
      <c r="D94" s="47"/>
      <c r="E94" s="47"/>
      <c r="F94" s="47"/>
    </row>
    <row r="95" spans="1:6" s="4" customFormat="1" ht="13.5" thickBot="1">
      <c r="A95" s="26"/>
      <c r="B95" s="46"/>
      <c r="C95" s="46"/>
      <c r="D95" s="46"/>
      <c r="E95" s="46"/>
      <c r="F95" s="46"/>
    </row>
    <row r="96" spans="1:6" s="4" customFormat="1" ht="13.5" thickTop="1">
      <c r="A96" s="95" t="s">
        <v>30</v>
      </c>
      <c r="B96" s="96">
        <v>46023</v>
      </c>
      <c r="C96" s="96">
        <v>46054</v>
      </c>
      <c r="D96" s="96">
        <v>46082</v>
      </c>
      <c r="E96" s="96">
        <v>46113</v>
      </c>
      <c r="F96" s="96">
        <v>46143</v>
      </c>
    </row>
    <row r="97" spans="1:19" s="3" customFormat="1"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</row>
    <row r="98" spans="1:19" s="6" customFormat="1" ht="13">
      <c r="A98" s="6" t="s">
        <v>85</v>
      </c>
      <c r="B98" s="29">
        <v>1597456.6146859999</v>
      </c>
      <c r="C98" s="29">
        <v>1597456.6146859999</v>
      </c>
      <c r="D98" s="29">
        <v>1597456.6146859999</v>
      </c>
      <c r="E98" s="29">
        <v>1597456.6146859999</v>
      </c>
      <c r="F98" s="29">
        <v>1597456.6146859999</v>
      </c>
    </row>
    <row r="99" spans="1:19" s="6" customFormat="1" ht="13">
      <c r="B99" s="29"/>
      <c r="C99" s="29"/>
      <c r="D99" s="29"/>
      <c r="E99" s="29"/>
      <c r="F99" s="29"/>
    </row>
    <row r="100" spans="1:19" s="4" customFormat="1" ht="13">
      <c r="A100" s="4" t="s">
        <v>97</v>
      </c>
      <c r="B100" s="42"/>
      <c r="C100" s="42"/>
      <c r="D100" s="42"/>
      <c r="E100" s="42"/>
      <c r="F100" s="42"/>
    </row>
    <row r="101" spans="1:19" s="2" customFormat="1" ht="13">
      <c r="A101" s="43" t="s">
        <v>89</v>
      </c>
      <c r="B101" s="9">
        <v>322448.90073646471</v>
      </c>
      <c r="C101" s="9">
        <v>313644.23057084699</v>
      </c>
      <c r="D101" s="9">
        <v>320259.90172388172</v>
      </c>
      <c r="E101" s="9">
        <v>326759.44252555823</v>
      </c>
      <c r="F101" s="9">
        <v>341701.76791191846</v>
      </c>
      <c r="G101" s="19"/>
      <c r="H101" s="19"/>
      <c r="I101" s="19"/>
      <c r="J101" s="19"/>
      <c r="K101" s="19"/>
      <c r="L101" s="19"/>
      <c r="M101" s="19"/>
      <c r="N101" s="19"/>
    </row>
    <row r="102" spans="1:19" s="2" customFormat="1" ht="13">
      <c r="A102" s="43" t="s">
        <v>90</v>
      </c>
      <c r="B102" s="9">
        <v>340977.81707598607</v>
      </c>
      <c r="C102" s="9">
        <v>360447.39901503513</v>
      </c>
      <c r="D102" s="9">
        <v>365839.73789553018</v>
      </c>
      <c r="E102" s="9">
        <v>369150.48160926451</v>
      </c>
      <c r="F102" s="9">
        <v>379110.92584126146</v>
      </c>
      <c r="G102" s="19"/>
      <c r="H102" s="19"/>
      <c r="I102" s="19"/>
      <c r="J102" s="19"/>
      <c r="K102" s="19"/>
      <c r="L102" s="19"/>
      <c r="M102" s="19"/>
      <c r="N102" s="19"/>
    </row>
    <row r="103" spans="1:19" s="2" customFormat="1" ht="13">
      <c r="A103" s="39" t="s">
        <v>91</v>
      </c>
      <c r="B103" s="31">
        <v>663426.71781245084</v>
      </c>
      <c r="C103" s="31">
        <v>674091.62958588218</v>
      </c>
      <c r="D103" s="31">
        <v>686099.6396194119</v>
      </c>
      <c r="E103" s="31">
        <v>695909.9241348228</v>
      </c>
      <c r="F103" s="31">
        <v>720812.69375317986</v>
      </c>
    </row>
    <row r="104" spans="1:19" s="3" customFormat="1">
      <c r="A104" s="44" t="s">
        <v>99</v>
      </c>
      <c r="B104" s="28">
        <v>0.20185142918566593</v>
      </c>
      <c r="C104" s="28">
        <v>0.19633974887793601</v>
      </c>
      <c r="D104" s="28">
        <v>0.20048112654804889</v>
      </c>
      <c r="E104" s="28">
        <v>0.20454980718821392</v>
      </c>
      <c r="F104" s="28">
        <v>0.21390362953868655</v>
      </c>
    </row>
    <row r="105" spans="1:19" s="3" customFormat="1">
      <c r="A105" s="44" t="s">
        <v>100</v>
      </c>
      <c r="B105" s="28">
        <v>0.21345043986875945</v>
      </c>
      <c r="C105" s="28">
        <v>0.22563830260009007</v>
      </c>
      <c r="D105" s="28">
        <v>0.22901388027207273</v>
      </c>
      <c r="E105" s="28">
        <v>0.23108638958675298</v>
      </c>
      <c r="F105" s="28">
        <v>0.23732157878715252</v>
      </c>
    </row>
    <row r="106" spans="1:19" s="3" customFormat="1" ht="13">
      <c r="A106" s="30" t="s">
        <v>101</v>
      </c>
      <c r="B106" s="34">
        <v>0.4153018690544254</v>
      </c>
      <c r="C106" s="34">
        <v>0.42197805147802608</v>
      </c>
      <c r="D106" s="34">
        <v>0.42949500682012159</v>
      </c>
      <c r="E106" s="34">
        <v>0.43563619677496696</v>
      </c>
      <c r="F106" s="34">
        <v>0.45122520832583901</v>
      </c>
    </row>
    <row r="107" spans="1:19">
      <c r="B107" s="21"/>
      <c r="C107" s="21"/>
      <c r="D107" s="21"/>
      <c r="E107" s="21"/>
      <c r="F107" s="21"/>
    </row>
    <row r="108" spans="1:19" s="4" customFormat="1" ht="13">
      <c r="A108" s="4" t="s">
        <v>137</v>
      </c>
      <c r="B108" s="20"/>
      <c r="C108" s="20"/>
      <c r="D108" s="20"/>
      <c r="E108" s="20"/>
      <c r="F108" s="20"/>
    </row>
    <row r="109" spans="1:19">
      <c r="A109" s="93" t="s">
        <v>135</v>
      </c>
      <c r="B109" s="21">
        <v>1868.4712165097146</v>
      </c>
      <c r="C109" s="21">
        <v>1823.5084616649374</v>
      </c>
      <c r="D109" s="21">
        <v>1810.6737752670174</v>
      </c>
      <c r="E109" s="21">
        <v>1822.793123273829</v>
      </c>
      <c r="F109" s="21">
        <v>1910.7563302950864</v>
      </c>
    </row>
    <row r="110" spans="1:19" ht="13">
      <c r="A110" s="97" t="s">
        <v>143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</row>
    <row r="111" spans="1:19" s="99" customFormat="1" ht="13">
      <c r="A111" s="97" t="s">
        <v>144</v>
      </c>
      <c r="B111" s="98">
        <v>660.23979829049995</v>
      </c>
      <c r="C111" s="98">
        <v>644.351836021135</v>
      </c>
      <c r="D111" s="98">
        <v>663.13400014601996</v>
      </c>
      <c r="E111" s="98">
        <v>674.71080756809999</v>
      </c>
      <c r="F111" s="98">
        <v>707.27057844270007</v>
      </c>
    </row>
    <row r="112" spans="1:19" s="99" customFormat="1" ht="13">
      <c r="A112" s="97" t="s">
        <v>145</v>
      </c>
      <c r="B112" s="98">
        <v>0</v>
      </c>
      <c r="C112" s="98">
        <v>0</v>
      </c>
      <c r="D112" s="98">
        <v>0</v>
      </c>
      <c r="E112" s="98">
        <v>0</v>
      </c>
      <c r="F112" s="98">
        <v>0</v>
      </c>
    </row>
    <row r="113" spans="1:6" s="99" customFormat="1" ht="13">
      <c r="A113" s="97" t="s">
        <v>146</v>
      </c>
      <c r="B113" s="98">
        <v>907.28571428571456</v>
      </c>
      <c r="C113" s="98">
        <v>885.45285714285751</v>
      </c>
      <c r="D113" s="98">
        <v>911.26285714285746</v>
      </c>
      <c r="E113" s="98">
        <v>927.17142857142892</v>
      </c>
      <c r="F113" s="98">
        <v>971.91428571428617</v>
      </c>
    </row>
    <row r="114" spans="1:6" s="99" customFormat="1" ht="13">
      <c r="A114" s="97" t="s">
        <v>147</v>
      </c>
      <c r="B114" s="98">
        <v>0</v>
      </c>
      <c r="C114" s="98">
        <v>0</v>
      </c>
      <c r="D114" s="98">
        <v>0</v>
      </c>
      <c r="E114" s="98">
        <v>0</v>
      </c>
      <c r="F114" s="98">
        <v>0</v>
      </c>
    </row>
    <row r="115" spans="1:6" s="99" customFormat="1" ht="13">
      <c r="A115" s="97" t="s">
        <v>148</v>
      </c>
      <c r="B115" s="98">
        <v>0</v>
      </c>
      <c r="C115" s="98">
        <v>0</v>
      </c>
      <c r="D115" s="98">
        <v>0</v>
      </c>
      <c r="E115" s="98">
        <v>0</v>
      </c>
      <c r="F115" s="98">
        <v>0</v>
      </c>
    </row>
    <row r="116" spans="1:6" s="99" customFormat="1" ht="13">
      <c r="A116" s="97" t="s">
        <v>149</v>
      </c>
      <c r="B116" s="98">
        <v>0</v>
      </c>
      <c r="C116" s="98">
        <v>0</v>
      </c>
      <c r="D116" s="98">
        <v>0</v>
      </c>
      <c r="E116" s="98">
        <v>0</v>
      </c>
      <c r="F116" s="98">
        <v>0</v>
      </c>
    </row>
    <row r="117" spans="1:6" s="99" customFormat="1" ht="13">
      <c r="A117" s="97" t="s">
        <v>150</v>
      </c>
      <c r="B117" s="98">
        <v>0</v>
      </c>
      <c r="C117" s="98">
        <v>0</v>
      </c>
      <c r="D117" s="98">
        <v>0</v>
      </c>
      <c r="E117" s="98">
        <v>0</v>
      </c>
      <c r="F117" s="98">
        <v>0</v>
      </c>
    </row>
    <row r="118" spans="1:6" s="99" customFormat="1" ht="13">
      <c r="A118" s="97" t="s">
        <v>151</v>
      </c>
      <c r="B118" s="98">
        <v>0</v>
      </c>
      <c r="C118" s="98">
        <v>0</v>
      </c>
      <c r="D118" s="98">
        <v>0</v>
      </c>
      <c r="E118" s="98">
        <v>0</v>
      </c>
      <c r="F118" s="98">
        <v>0</v>
      </c>
    </row>
    <row r="119" spans="1:6" s="99" customFormat="1" ht="13">
      <c r="A119" s="97" t="s">
        <v>152</v>
      </c>
      <c r="B119" s="98">
        <v>300.94570393349994</v>
      </c>
      <c r="C119" s="98">
        <v>293.70376850094499</v>
      </c>
      <c r="D119" s="98">
        <v>236.27691797813998</v>
      </c>
      <c r="E119" s="98">
        <v>220.9108871343</v>
      </c>
      <c r="F119" s="98">
        <v>231.57146613810002</v>
      </c>
    </row>
    <row r="120" spans="1:6">
      <c r="A120" s="93" t="s">
        <v>136</v>
      </c>
      <c r="B120" s="21">
        <v>7851.5377590329399</v>
      </c>
      <c r="C120" s="21">
        <v>7835.6303205776303</v>
      </c>
      <c r="D120" s="21">
        <v>7838.978029394746</v>
      </c>
      <c r="E120" s="21">
        <v>7841.0414646849113</v>
      </c>
      <c r="F120" s="21">
        <v>7846.8448764384993</v>
      </c>
    </row>
    <row r="121" spans="1:6" s="99" customFormat="1" ht="13">
      <c r="A121" s="97" t="s">
        <v>153</v>
      </c>
      <c r="B121" s="98">
        <v>94.914812030000007</v>
      </c>
      <c r="C121" s="98">
        <v>94.914812030000007</v>
      </c>
      <c r="D121" s="98">
        <v>94.914812030000007</v>
      </c>
      <c r="E121" s="98">
        <v>94.914812030000007</v>
      </c>
      <c r="F121" s="98">
        <v>94.914812030000007</v>
      </c>
    </row>
    <row r="122" spans="1:6" s="99" customFormat="1" ht="13">
      <c r="A122" s="97" t="s">
        <v>154</v>
      </c>
      <c r="B122" s="98">
        <v>7173.8319323199994</v>
      </c>
      <c r="C122" s="98">
        <v>7173.8319323199994</v>
      </c>
      <c r="D122" s="98">
        <v>7173.8319323199994</v>
      </c>
      <c r="E122" s="98">
        <v>7173.8319323199994</v>
      </c>
      <c r="F122" s="98">
        <v>7173.8319323199994</v>
      </c>
    </row>
    <row r="123" spans="1:6" s="99" customFormat="1" ht="13">
      <c r="A123" s="97" t="s">
        <v>155</v>
      </c>
      <c r="B123" s="98">
        <v>452.03513233000001</v>
      </c>
      <c r="C123" s="98">
        <v>452.03513233000001</v>
      </c>
      <c r="D123" s="98">
        <v>452.03513233000001</v>
      </c>
      <c r="E123" s="98">
        <v>452.03513233000001</v>
      </c>
      <c r="F123" s="98">
        <v>452.03513233000001</v>
      </c>
    </row>
    <row r="124" spans="1:6" s="99" customFormat="1" ht="13">
      <c r="A124" s="97" t="s">
        <v>156</v>
      </c>
      <c r="B124" s="98">
        <v>0</v>
      </c>
      <c r="C124" s="98">
        <v>0</v>
      </c>
      <c r="D124" s="98">
        <v>0</v>
      </c>
      <c r="E124" s="98">
        <v>0</v>
      </c>
      <c r="F124" s="98">
        <v>0</v>
      </c>
    </row>
    <row r="125" spans="1:6" s="99" customFormat="1" ht="13">
      <c r="A125" s="97" t="s">
        <v>157</v>
      </c>
      <c r="B125" s="98">
        <v>0</v>
      </c>
      <c r="C125" s="98">
        <v>0</v>
      </c>
      <c r="D125" s="98">
        <v>0</v>
      </c>
      <c r="E125" s="98">
        <v>0</v>
      </c>
      <c r="F125" s="98">
        <v>0</v>
      </c>
    </row>
    <row r="126" spans="1:6" s="99" customFormat="1" ht="13">
      <c r="A126" s="97" t="s">
        <v>158</v>
      </c>
      <c r="B126" s="98">
        <v>0</v>
      </c>
      <c r="C126" s="98">
        <v>0</v>
      </c>
      <c r="D126" s="98">
        <v>0</v>
      </c>
      <c r="E126" s="98">
        <v>0</v>
      </c>
      <c r="F126" s="98">
        <v>0</v>
      </c>
    </row>
    <row r="127" spans="1:6" s="99" customFormat="1" ht="13">
      <c r="A127" s="97" t="s">
        <v>159</v>
      </c>
      <c r="B127" s="98">
        <v>130.75588235294077</v>
      </c>
      <c r="C127" s="98">
        <v>114.84844389763114</v>
      </c>
      <c r="D127" s="98">
        <v>118.19615271474731</v>
      </c>
      <c r="E127" s="98">
        <v>120.25958800491203</v>
      </c>
      <c r="F127" s="98">
        <v>126.06299975850028</v>
      </c>
    </row>
    <row r="128" spans="1:6" s="99" customFormat="1" ht="13">
      <c r="A128" s="97" t="s">
        <v>160</v>
      </c>
      <c r="B128" s="98">
        <v>0</v>
      </c>
      <c r="C128" s="98">
        <v>0</v>
      </c>
      <c r="D128" s="98">
        <v>0</v>
      </c>
      <c r="E128" s="98">
        <v>0</v>
      </c>
      <c r="F128" s="98">
        <v>0</v>
      </c>
    </row>
    <row r="129" spans="1:6" s="99" customFormat="1" ht="13">
      <c r="A129" s="97" t="s">
        <v>161</v>
      </c>
      <c r="B129" s="98">
        <v>0</v>
      </c>
      <c r="C129" s="98">
        <v>0</v>
      </c>
      <c r="D129" s="98">
        <v>0</v>
      </c>
      <c r="E129" s="98">
        <v>0</v>
      </c>
      <c r="F129" s="98">
        <v>0</v>
      </c>
    </row>
    <row r="130" spans="1:6" s="99" customFormat="1" ht="13">
      <c r="A130" s="97" t="s">
        <v>162</v>
      </c>
      <c r="B130" s="98">
        <v>0</v>
      </c>
      <c r="C130" s="98">
        <v>0</v>
      </c>
      <c r="D130" s="98">
        <v>0</v>
      </c>
      <c r="E130" s="98">
        <v>0</v>
      </c>
      <c r="F130" s="98">
        <v>0</v>
      </c>
    </row>
    <row r="131" spans="1:6" s="99" customFormat="1" ht="13">
      <c r="A131" s="97" t="s">
        <v>163</v>
      </c>
      <c r="B131" s="98">
        <v>0</v>
      </c>
      <c r="C131" s="98">
        <v>0</v>
      </c>
      <c r="D131" s="98">
        <v>0</v>
      </c>
      <c r="E131" s="98">
        <v>0</v>
      </c>
      <c r="F131" s="98">
        <v>0</v>
      </c>
    </row>
    <row r="132" spans="1:6" s="1" customFormat="1" ht="13">
      <c r="A132" s="30" t="s">
        <v>138</v>
      </c>
      <c r="B132" s="31">
        <v>9720.0089755426543</v>
      </c>
      <c r="C132" s="31">
        <v>9659.1387822425677</v>
      </c>
      <c r="D132" s="31">
        <v>9649.6518046617639</v>
      </c>
      <c r="E132" s="31">
        <v>9663.8345879587396</v>
      </c>
      <c r="F132" s="31">
        <v>9757.6012067335851</v>
      </c>
    </row>
    <row r="133" spans="1:6" s="3" customFormat="1">
      <c r="A133" s="37"/>
      <c r="B133" s="9"/>
      <c r="C133" s="9"/>
      <c r="D133" s="9"/>
      <c r="E133" s="9"/>
      <c r="F133" s="9"/>
    </row>
    <row r="134" spans="1:6" s="3" customFormat="1" ht="13">
      <c r="A134" s="4" t="s">
        <v>98</v>
      </c>
      <c r="B134" s="9"/>
      <c r="C134" s="9"/>
      <c r="D134" s="9"/>
      <c r="E134" s="9"/>
      <c r="F134" s="9"/>
    </row>
    <row r="135" spans="1:6" s="3" customFormat="1">
      <c r="A135" s="93" t="s">
        <v>92</v>
      </c>
      <c r="B135" s="9">
        <v>324317.37195297441</v>
      </c>
      <c r="C135" s="9">
        <v>315467.73903251195</v>
      </c>
      <c r="D135" s="9">
        <v>322070.57549914875</v>
      </c>
      <c r="E135" s="9">
        <v>328582.23564883205</v>
      </c>
      <c r="F135" s="9">
        <v>343612.52424221352</v>
      </c>
    </row>
    <row r="136" spans="1:6" s="3" customFormat="1">
      <c r="A136" s="93" t="s">
        <v>93</v>
      </c>
      <c r="B136" s="9">
        <v>348829.35483501898</v>
      </c>
      <c r="C136" s="9">
        <v>368283.02933561278</v>
      </c>
      <c r="D136" s="9">
        <v>373678.71592492494</v>
      </c>
      <c r="E136" s="9">
        <v>376991.52307394944</v>
      </c>
      <c r="F136" s="9">
        <v>386957.77071769995</v>
      </c>
    </row>
    <row r="137" spans="1:6" s="1" customFormat="1" ht="13">
      <c r="A137" s="38" t="s">
        <v>94</v>
      </c>
      <c r="B137" s="31">
        <v>673146.72678799345</v>
      </c>
      <c r="C137" s="31">
        <v>683750.76836812473</v>
      </c>
      <c r="D137" s="31">
        <v>695749.29142407374</v>
      </c>
      <c r="E137" s="31">
        <v>705573.75872278144</v>
      </c>
      <c r="F137" s="31">
        <v>730570.29495991347</v>
      </c>
    </row>
    <row r="138" spans="1:6" s="1" customFormat="1" ht="13">
      <c r="A138" s="38" t="s">
        <v>95</v>
      </c>
      <c r="B138" s="45">
        <v>0.42138654696441247</v>
      </c>
      <c r="C138" s="45">
        <v>0.42802462494577637</v>
      </c>
      <c r="D138" s="45">
        <v>0.43553564148647128</v>
      </c>
      <c r="E138" s="45">
        <v>0.44168570979404709</v>
      </c>
      <c r="F138" s="45">
        <v>0.45733341878803774</v>
      </c>
    </row>
    <row r="139" spans="1:6" s="3" customFormat="1" ht="13">
      <c r="A139" s="1"/>
      <c r="B139" s="28"/>
      <c r="C139" s="28"/>
      <c r="D139" s="28"/>
      <c r="E139" s="28"/>
      <c r="F139" s="28"/>
    </row>
    <row r="140" spans="1:6" s="4" customFormat="1" ht="13" hidden="1">
      <c r="A140" s="4" t="s">
        <v>17</v>
      </c>
      <c r="B140" s="20"/>
      <c r="C140" s="20"/>
      <c r="D140" s="20"/>
      <c r="E140" s="20"/>
      <c r="F140" s="20"/>
    </row>
    <row r="141" spans="1:6" s="4" customFormat="1" ht="13" hidden="1">
      <c r="A141" s="38" t="s">
        <v>88</v>
      </c>
      <c r="B141" s="8">
        <v>0</v>
      </c>
      <c r="C141" s="8">
        <v>0</v>
      </c>
      <c r="D141" s="8">
        <v>0</v>
      </c>
      <c r="E141" s="8">
        <v>0</v>
      </c>
      <c r="F141" s="8">
        <v>0</v>
      </c>
    </row>
    <row r="142" spans="1:6" hidden="1">
      <c r="A142" s="94" t="s">
        <v>18</v>
      </c>
      <c r="B142" s="21"/>
      <c r="C142" s="21"/>
      <c r="D142" s="21"/>
      <c r="E142" s="21"/>
      <c r="F142" s="21"/>
    </row>
    <row r="143" spans="1:6" hidden="1">
      <c r="A143" s="94" t="s">
        <v>19</v>
      </c>
      <c r="B143" s="21"/>
      <c r="C143" s="21"/>
      <c r="D143" s="21"/>
      <c r="E143" s="21"/>
      <c r="F143" s="21"/>
    </row>
    <row r="144" spans="1:6" hidden="1">
      <c r="A144" s="94" t="s">
        <v>20</v>
      </c>
      <c r="B144" s="21"/>
      <c r="C144" s="21"/>
      <c r="D144" s="21"/>
      <c r="E144" s="21"/>
      <c r="F144" s="21"/>
    </row>
    <row r="145" spans="1:6" hidden="1">
      <c r="A145" s="94" t="s">
        <v>21</v>
      </c>
      <c r="B145" s="21"/>
      <c r="C145" s="21"/>
      <c r="D145" s="21"/>
      <c r="E145" s="21"/>
      <c r="F145" s="21"/>
    </row>
    <row r="146" spans="1:6" hidden="1">
      <c r="A146" s="94" t="s">
        <v>22</v>
      </c>
      <c r="B146" s="21"/>
      <c r="C146" s="21"/>
      <c r="D146" s="21"/>
      <c r="E146" s="21"/>
      <c r="F146" s="21"/>
    </row>
    <row r="147" spans="1:6" hidden="1">
      <c r="A147" s="94" t="s">
        <v>23</v>
      </c>
      <c r="B147" s="21"/>
      <c r="C147" s="21"/>
      <c r="D147" s="21"/>
      <c r="E147" s="21"/>
      <c r="F147" s="21"/>
    </row>
    <row r="148" spans="1:6" s="4" customFormat="1" ht="13" hidden="1">
      <c r="A148" s="38" t="s">
        <v>86</v>
      </c>
      <c r="B148" s="5">
        <v>52829.316690320426</v>
      </c>
      <c r="C148" s="5">
        <v>53027.44009038197</v>
      </c>
      <c r="D148" s="5">
        <v>53027.44009038197</v>
      </c>
      <c r="E148" s="5">
        <v>53027.44009038197</v>
      </c>
      <c r="F148" s="5">
        <v>53027.44009038197</v>
      </c>
    </row>
    <row r="149" spans="1:6" s="4" customFormat="1" ht="13" hidden="1">
      <c r="A149" s="38" t="s">
        <v>87</v>
      </c>
      <c r="B149" s="5">
        <v>634934.42557428498</v>
      </c>
      <c r="C149" s="5">
        <v>657667.5229769533</v>
      </c>
      <c r="D149" s="5">
        <v>657667.5229769533</v>
      </c>
      <c r="E149" s="5">
        <v>657667.5229769533</v>
      </c>
      <c r="F149" s="5">
        <v>657667.5229769533</v>
      </c>
    </row>
    <row r="150" spans="1:6" s="4" customFormat="1" ht="13" hidden="1">
      <c r="A150" s="38" t="s">
        <v>24</v>
      </c>
      <c r="B150" s="34">
        <v>0.53980928673983319</v>
      </c>
      <c r="C150" s="34">
        <v>0.5591365378700931</v>
      </c>
      <c r="D150" s="34">
        <v>0.5591365378700931</v>
      </c>
      <c r="E150" s="34">
        <v>0.5591365378700931</v>
      </c>
      <c r="F150" s="34">
        <v>0.5591365378700931</v>
      </c>
    </row>
    <row r="151" spans="1:6" hidden="1"/>
    <row r="152" spans="1:6">
      <c r="A152" s="89" t="s">
        <v>25</v>
      </c>
      <c r="B152" s="40">
        <v>0.98663111774755063</v>
      </c>
      <c r="C152" s="40">
        <v>0.98759240907286283</v>
      </c>
      <c r="D152" s="40">
        <v>0.98808680577323493</v>
      </c>
      <c r="E152" s="40">
        <v>0.98071554348548939</v>
      </c>
      <c r="F152" s="40">
        <v>0.98071554348548939</v>
      </c>
    </row>
    <row r="153" spans="1:6" ht="13.5" thickBot="1">
      <c r="A153" s="26" t="s">
        <v>26</v>
      </c>
      <c r="B153" s="27">
        <v>1.3368882252449329E-2</v>
      </c>
      <c r="C153" s="27">
        <v>1.2407590927137089E-2</v>
      </c>
      <c r="D153" s="27">
        <v>1.1913194226764946E-2</v>
      </c>
      <c r="E153" s="27">
        <v>1.9284456514510565E-2</v>
      </c>
      <c r="F153" s="27">
        <v>1.9284456514510565E-2</v>
      </c>
    </row>
    <row r="154" spans="1:6" ht="13" thickTop="1"/>
  </sheetData>
  <mergeCells count="4">
    <mergeCell ref="A21:F21"/>
    <mergeCell ref="A80:F80"/>
    <mergeCell ref="A8:F8"/>
    <mergeCell ref="A1:F1"/>
  </mergeCells>
  <phoneticPr fontId="21" type="noConversion"/>
  <printOptions horizontalCentered="1"/>
  <pageMargins left="0" right="0" top="0.25" bottom="0" header="0" footer="0.5"/>
  <pageSetup paperSize="9" scale="47" orientation="landscape" r:id="rId1"/>
  <headerFooter alignWithMargins="0">
    <oddFooter>&amp;LSOURCE: DMD, MOF&amp;R&amp;D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Change in Debt</vt:lpstr>
      <vt:lpstr>2026 Debt Data</vt:lpstr>
      <vt:lpstr>'2026 Debt Data'!Print_Area</vt:lpstr>
    </vt:vector>
  </TitlesOfParts>
  <Manager/>
  <Company>COMSEC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DMS</dc:creator>
  <cp:keywords/>
  <dc:description/>
  <cp:lastModifiedBy>Elizabeth Bapuohyele</cp:lastModifiedBy>
  <cp:revision/>
  <cp:lastPrinted>2022-12-20T14:24:01Z</cp:lastPrinted>
  <dcterms:created xsi:type="dcterms:W3CDTF">2006-09-12T02:01:19Z</dcterms:created>
  <dcterms:modified xsi:type="dcterms:W3CDTF">2026-07-09T16:19:57Z</dcterms:modified>
  <cp:category/>
  <cp:contentStatus/>
</cp:coreProperties>
</file>