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ofghana-my.sharepoint.com/personal/ebapuohyele_mofep_gov_gh/Documents/Documents/TDMD/Debt Management/DAS/Debt Statistics/Website Debt Data/"/>
    </mc:Choice>
  </mc:AlternateContent>
  <xr:revisionPtr revIDLastSave="45" documentId="8_{7534CBF2-CC67-4A16-BA28-3D23B9BD6ABF}" xr6:coauthVersionLast="47" xr6:coauthVersionMax="47" xr10:uidLastSave="{610FEF25-9379-400C-97DD-53C5985D542C}"/>
  <bookViews>
    <workbookView xWindow="-120" yWindow="-120" windowWidth="29040" windowHeight="15720" tabRatio="814" firstSheet="1" activeTab="1" xr2:uid="{00000000-000D-0000-FFFF-FFFF00000000}"/>
  </bookViews>
  <sheets>
    <sheet name="Change in Debt" sheetId="52" state="hidden" r:id="rId1"/>
    <sheet name="2025 Debt Data" sheetId="39" r:id="rId2"/>
  </sheets>
  <externalReferences>
    <externalReference r:id="rId3"/>
    <externalReference r:id="rId4"/>
  </externalReferences>
  <definedNames>
    <definedName name="___SH2" localSheetId="1">#REF!</definedName>
    <definedName name="___SH2">#REF!</definedName>
    <definedName name="__SH2" localSheetId="1">#REF!</definedName>
    <definedName name="__SH2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Order1" hidden="1">255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H2" localSheetId="1">#REF!</definedName>
    <definedName name="_SH2">#REF!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Address" localSheetId="1">#REF!</definedName>
    <definedName name="Address">#REF!</definedName>
    <definedName name="City" localSheetId="1">#REF!</definedName>
    <definedName name="City">#REF!</definedName>
    <definedName name="Code" localSheetId="1" hidden="1">#REF!</definedName>
    <definedName name="Code" hidden="1">#REF!</definedName>
    <definedName name="Company" localSheetId="1">#REF!</definedName>
    <definedName name="Company">#REF!</definedName>
    <definedName name="Country" localSheetId="1">#REF!</definedName>
    <definedName name="Country">#REF!</definedName>
    <definedName name="data1" localSheetId="1" hidden="1">#REF!</definedName>
    <definedName name="data1" hidden="1">#REF!</definedName>
    <definedName name="data2" localSheetId="1" hidden="1">#REF!</definedName>
    <definedName name="data2" hidden="1">#REF!</definedName>
    <definedName name="data3" localSheetId="1" hidden="1">#REF!</definedName>
    <definedName name="data3" hidden="1">#REF!</definedName>
    <definedName name="DEPOSIT" localSheetId="1">#REF!</definedName>
    <definedName name="DEPOSIT">#REF!</definedName>
    <definedName name="DevPartner">[1]Validation!$B$3:$B$61</definedName>
    <definedName name="Discount" localSheetId="1" hidden="1">#REF!</definedName>
    <definedName name="Discount" hidden="1">#REF!</definedName>
    <definedName name="display_area_2" localSheetId="1" hidden="1">#REF!</definedName>
    <definedName name="display_area_2" hidden="1">#REF!</definedName>
    <definedName name="Email" localSheetId="1">#REF!</definedName>
    <definedName name="Email">#REF!</definedName>
    <definedName name="EX_RATE">'2025 Debt Data'!#REF!</definedName>
    <definedName name="ext" localSheetId="1">#REF!</definedName>
    <definedName name="ext">#REF!</definedName>
    <definedName name="Fax" localSheetId="1">#REF!</definedName>
    <definedName name="Fax">#REF!</definedName>
    <definedName name="FCode" localSheetId="1" hidden="1">#REF!</definedName>
    <definedName name="FCode" hidden="1">#REF!</definedName>
    <definedName name="FIFTYLARGE" localSheetId="1">#REF!</definedName>
    <definedName name="FIFTYLARGE">#REF!</definedName>
    <definedName name="fr" localSheetId="1">#REF!</definedName>
    <definedName name="fr">#REF!</definedName>
    <definedName name="HiddenRows" localSheetId="1" hidden="1">#REF!</definedName>
    <definedName name="HiddenRows" hidden="1">#REF!</definedName>
    <definedName name="latest1998" localSheetId="1">#REF!</definedName>
    <definedName name="latest1998">#REF!</definedName>
    <definedName name="LOANS" localSheetId="1">#REF!</definedName>
    <definedName name="LOANS">#REF!</definedName>
    <definedName name="MDA">[1]Validation!$A$3:$A$40</definedName>
    <definedName name="Name" localSheetId="1">#REF!</definedName>
    <definedName name="Name">#REF!</definedName>
    <definedName name="OrderTable" localSheetId="1" hidden="1">#REF!</definedName>
    <definedName name="OrderTable" hidden="1">#REF!</definedName>
    <definedName name="OWNERSHIP" localSheetId="1">#REF!</definedName>
    <definedName name="OWNERSHIP">#REF!</definedName>
    <definedName name="Phone" localSheetId="1">#REF!</definedName>
    <definedName name="Phone">#REF!</definedName>
    <definedName name="print" localSheetId="1">#REF!</definedName>
    <definedName name="print">#REF!</definedName>
    <definedName name="_xlnm.Print_Area" localSheetId="1">'2025 Debt Data'!$A$1:$K$96</definedName>
    <definedName name="_xlnm.Print_Area">#REF!</definedName>
    <definedName name="PRINT_AREA_MI" localSheetId="1">#REF!</definedName>
    <definedName name="PRINT_AREA_MI">#REF!</definedName>
    <definedName name="Print_Areaq56" localSheetId="1">#REF!</definedName>
    <definedName name="Print_Areaq56">#REF!</definedName>
    <definedName name="_xlnm.Print_Titles">#REF!</definedName>
    <definedName name="PRINT_TITLES_MI" localSheetId="1">#REF!</definedName>
    <definedName name="PRINT_TITLES_MI">#REF!</definedName>
    <definedName name="Printing" localSheetId="1">#REF!</definedName>
    <definedName name="Printing">#REF!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RCArea" localSheetId="1" hidden="1">#REF!</definedName>
    <definedName name="RCArea" hidden="1">#REF!</definedName>
    <definedName name="RD">[2]BSD5!#REF!</definedName>
    <definedName name="SHEET1" localSheetId="1">#REF!</definedName>
    <definedName name="SHEET1">#REF!</definedName>
    <definedName name="SHEET2A" localSheetId="1">#REF!</definedName>
    <definedName name="SHEET2A">#REF!</definedName>
    <definedName name="SHEET2B" localSheetId="1">#REF!</definedName>
    <definedName name="SHEET2B">#REF!</definedName>
    <definedName name="SHEET3" localSheetId="1">#REF!</definedName>
    <definedName name="SHEET3">#REF!</definedName>
    <definedName name="SHEET4" localSheetId="1">#REF!</definedName>
    <definedName name="SHEET4">#REF!</definedName>
    <definedName name="SHEET5" localSheetId="1">#REF!</definedName>
    <definedName name="SHEET5">#REF!</definedName>
    <definedName name="SHEET6" localSheetId="1">#REF!</definedName>
    <definedName name="SHEET6">#REF!</definedName>
    <definedName name="SHEET7" localSheetId="1">#REF!</definedName>
    <definedName name="SHEET7">#REF!</definedName>
    <definedName name="SHEET8" localSheetId="1">#REF!</definedName>
    <definedName name="SHEET8">#REF!</definedName>
    <definedName name="SIXBBREAKDOWN" localSheetId="1">#REF!</definedName>
    <definedName name="SIXBBREAKDOWN">#REF!</definedName>
    <definedName name="SpecialPrice" localSheetId="1" hidden="1">#REF!</definedName>
    <definedName name="SpecialPrice" hidden="1">#REF!</definedName>
    <definedName name="State" localSheetId="1">#REF!</definedName>
    <definedName name="State">#REF!</definedName>
    <definedName name="table" localSheetId="1">#REF!</definedName>
    <definedName name="table">#REF!</definedName>
    <definedName name="tbl_ProdInfo" localSheetId="1" hidden="1">#REF!</definedName>
    <definedName name="tbl_ProdInfo" hidden="1">#REF!</definedName>
    <definedName name="ttbl" localSheetId="1">#REF!</definedName>
    <definedName name="ttbl">#REF!</definedName>
    <definedName name="TWENTYLARGEST" localSheetId="1">#REF!</definedName>
    <definedName name="TWENTYLARGEST">#REF!</definedName>
    <definedName name="Z_0CC3483B_CCC2_4439_B652_911CBAEC7E20_.wvu.Cols" localSheetId="1" hidden="1">'2025 Debt Data'!#REF!,'2025 Debt Data'!#REF!,'2025 Debt Data'!#REF!,'2025 Debt Data'!#REF!,'2025 Debt Data'!#REF!,'2025 Debt Data'!#REF!,'2025 Debt Data'!#REF!</definedName>
    <definedName name="Z_0CC3483B_CCC2_4439_B652_911CBAEC7E20_.wvu.PrintArea" localSheetId="1" hidden="1">'2025 Debt Data'!$A$21:$A$93</definedName>
    <definedName name="Z_0CC3483B_CCC2_4439_B652_911CBAEC7E20_.wvu.Rows" localSheetId="1" hidden="1">'2025 Debt Data'!#REF!</definedName>
    <definedName name="Zip" localSheetId="1">#REF!</definedName>
    <definedName name="Zip">#REF!</definedName>
  </definedNames>
  <calcPr calcId="191029"/>
  <customWorkbookViews>
    <customWorkbookView name="Rasgege - Personal View" guid="{0CC3483B-CCC2-4439-B652-911CBAEC7E20}" mergeInterval="0" personalView="1" maximized="1" xWindow="1" yWindow="1" windowWidth="1280" windowHeight="538" tabRatio="63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52" l="1"/>
  <c r="B18" i="52"/>
  <c r="B17" i="52"/>
  <c r="C24" i="52"/>
  <c r="C23" i="52"/>
  <c r="B19" i="52"/>
  <c r="B16" i="52"/>
  <c r="B15" i="52"/>
  <c r="C10" i="52" l="1"/>
  <c r="C12" i="52"/>
  <c r="C11" i="52"/>
  <c r="C9" i="52"/>
  <c r="C17" i="52"/>
  <c r="C18" i="52"/>
  <c r="C20" i="52"/>
  <c r="C15" i="52"/>
  <c r="C16" i="52"/>
  <c r="C19" i="52"/>
  <c r="F19" i="52" l="1"/>
  <c r="F20" i="52"/>
  <c r="F18" i="52"/>
  <c r="F17" i="52"/>
  <c r="H17" i="52" s="1"/>
  <c r="B14" i="52"/>
  <c r="C14" i="52"/>
  <c r="C27" i="52" s="1"/>
  <c r="G24" i="52"/>
  <c r="G23" i="52"/>
  <c r="F10" i="52"/>
  <c r="H10" i="52" s="1"/>
  <c r="F11" i="52"/>
  <c r="H11" i="52" s="1"/>
  <c r="F12" i="52"/>
  <c r="H12" i="52" s="1"/>
  <c r="F9" i="52"/>
  <c r="H9" i="52" s="1"/>
  <c r="C8" i="52"/>
  <c r="C26" i="52" s="1"/>
  <c r="B8" i="52"/>
  <c r="G20" i="52" l="1"/>
  <c r="G19" i="52"/>
  <c r="H19" i="52" s="1"/>
  <c r="E19" i="52" s="1"/>
  <c r="D19" i="52" s="1"/>
  <c r="H20" i="52"/>
  <c r="G17" i="52"/>
  <c r="E17" i="52" s="1"/>
  <c r="D17" i="52" s="1"/>
  <c r="G12" i="52"/>
  <c r="E12" i="52" s="1"/>
  <c r="D12" i="52" s="1"/>
  <c r="C25" i="52"/>
  <c r="C6" i="52"/>
  <c r="G18" i="52"/>
  <c r="B6" i="52"/>
  <c r="G10" i="52"/>
  <c r="E10" i="52" s="1"/>
  <c r="D10" i="52" s="1"/>
  <c r="G9" i="52"/>
  <c r="E9" i="52" s="1"/>
  <c r="G11" i="52"/>
  <c r="F8" i="52"/>
  <c r="H8" i="52"/>
  <c r="E20" i="52" l="1"/>
  <c r="D20" i="52" s="1"/>
  <c r="G8" i="52"/>
  <c r="G26" i="52" s="1"/>
  <c r="H18" i="52"/>
  <c r="E18" i="52" s="1"/>
  <c r="D18" i="52" s="1"/>
  <c r="D9" i="52"/>
  <c r="E11" i="52"/>
  <c r="D11" i="52" s="1"/>
  <c r="D8" i="52" l="1"/>
  <c r="E8" i="52"/>
  <c r="F16" i="52" l="1"/>
  <c r="F15" i="52"/>
  <c r="G15" i="52" s="1"/>
  <c r="H15" i="52" l="1"/>
  <c r="E15" i="52" s="1"/>
  <c r="D15" i="52" s="1"/>
  <c r="G16" i="52"/>
  <c r="F14" i="52"/>
  <c r="F6" i="52" s="1"/>
  <c r="H16" i="52" l="1"/>
  <c r="G14" i="52"/>
  <c r="G27" i="52" l="1"/>
  <c r="G25" i="52" s="1"/>
  <c r="G6" i="52"/>
  <c r="E16" i="52"/>
  <c r="H14" i="52"/>
  <c r="H6" i="52" s="1"/>
  <c r="D16" i="52" l="1"/>
  <c r="D14" i="52" s="1"/>
  <c r="D6" i="52" s="1"/>
  <c r="E14" i="52"/>
  <c r="E6" i="52" s="1"/>
</calcChain>
</file>

<file path=xl/sharedStrings.xml><?xml version="1.0" encoding="utf-8"?>
<sst xmlns="http://schemas.openxmlformats.org/spreadsheetml/2006/main" count="215" uniqueCount="161">
  <si>
    <t>SHORT TERM</t>
  </si>
  <si>
    <t>LONG TERM</t>
  </si>
  <si>
    <t>MULTILATERAL</t>
  </si>
  <si>
    <t>BILATERAL</t>
  </si>
  <si>
    <t>COMMERCIAL</t>
  </si>
  <si>
    <t>INTERNATIONAL CAPITAL MARKET</t>
  </si>
  <si>
    <t>NPRA S TOCK</t>
  </si>
  <si>
    <t>A. BANKING SYSTEM</t>
  </si>
  <si>
    <t>BANK OF GHANA</t>
  </si>
  <si>
    <t>DEPOSIT MONEY BANKS</t>
  </si>
  <si>
    <t>B. NON-BANK SECTOR</t>
  </si>
  <si>
    <t>SSNIT</t>
  </si>
  <si>
    <t>INSURANCE CO.S</t>
  </si>
  <si>
    <t>NPRA</t>
  </si>
  <si>
    <t>OTHER HOLDERS</t>
  </si>
  <si>
    <t>D. JUBILEE BOND</t>
  </si>
  <si>
    <t>TOTAL</t>
  </si>
  <si>
    <t>FINANCIAL ASSETS</t>
  </si>
  <si>
    <t>DSRA (USD)-COLLATERAL ACCOUNTS</t>
  </si>
  <si>
    <t>DSRA (USD)</t>
  </si>
  <si>
    <t>DSRA (GHS); CONVERTED TO USD</t>
  </si>
  <si>
    <t>DDR ACCOUNT</t>
  </si>
  <si>
    <t>DEBT RECOVERY ACCOUNT</t>
  </si>
  <si>
    <t>SOE ESCROW ACCOUNTS</t>
  </si>
  <si>
    <t>NET PUBLIC DEBT/GDP</t>
  </si>
  <si>
    <t>TRADEABLE INSTRUMENTS</t>
  </si>
  <si>
    <t>NON-TRADEABLE INSTRUMENTS</t>
  </si>
  <si>
    <t>GDP</t>
  </si>
  <si>
    <t>TOTAL (A+B+C+D+E)</t>
  </si>
  <si>
    <t>E. STANDARD LOANS</t>
  </si>
  <si>
    <t>MEMORANDUM ITEMS</t>
  </si>
  <si>
    <t>35-DAY TREASURY BILL</t>
  </si>
  <si>
    <t>49-DAY TREASURY BILL</t>
  </si>
  <si>
    <t>77-DAY TREASURY BILL</t>
  </si>
  <si>
    <t>91-DAY TREASURY BILL</t>
  </si>
  <si>
    <t>182-DAY TREASURY BILL</t>
  </si>
  <si>
    <t>364-DAY BILL</t>
  </si>
  <si>
    <t>1-YEAR TREASURY NOTE</t>
  </si>
  <si>
    <t>SHORT-TERM ADVANCE</t>
  </si>
  <si>
    <t>2-YEAR TREASURY NOTE</t>
  </si>
  <si>
    <t>2-YEAR FIXED TREASURY NOTE</t>
  </si>
  <si>
    <t>2-YEAR USD DOMESTIC BOND</t>
  </si>
  <si>
    <t>3-YEAR USD DOMESTIC BOND (OLD)</t>
  </si>
  <si>
    <t>4-YEAR USD DOMESTIC BOND (NEW)</t>
  </si>
  <si>
    <t>5-YEAR USD DOMESTIC BOND (OLD)</t>
  </si>
  <si>
    <t>5-YEAR USD DOMESTIC BOND (NEW)</t>
  </si>
  <si>
    <t>3-YEAR GGILBS</t>
  </si>
  <si>
    <t>3-YEAR FLOATING RATE BOND</t>
  </si>
  <si>
    <t>3-YEAR FLOATINGTREASURY NOTE (SADA-UBA)</t>
  </si>
  <si>
    <t>3-YEAR FIXED RATE BOND (OLD)</t>
  </si>
  <si>
    <t>3-YEAR STOCK (SBG)</t>
  </si>
  <si>
    <t>3-YEAR STOCK (SSNIT)</t>
  </si>
  <si>
    <t>4-YEAR GOG BOND (NEW)</t>
  </si>
  <si>
    <t>4.5-YEAR GOG BOND (NEW)</t>
  </si>
  <si>
    <t>5-YEAR GOG BOND (OLD)</t>
  </si>
  <si>
    <t>5-YEAR GOG BOND (NEW)</t>
  </si>
  <si>
    <t>5.5-YEAR GOG BOND (NEW)</t>
  </si>
  <si>
    <t>5-YEAR JUBILEE BOND</t>
  </si>
  <si>
    <t>6-YEAR BOND (OLD)</t>
  </si>
  <si>
    <t>6-YEAR BOND (NEW)</t>
  </si>
  <si>
    <t>7-YEAR GOG BOND (OLD)</t>
  </si>
  <si>
    <t>7-YEAR GOG BOND (NEW)</t>
  </si>
  <si>
    <t>8-YEAR GOG BOND</t>
  </si>
  <si>
    <t>9-YEAR GOG BOND</t>
  </si>
  <si>
    <t>10-YEAR GOG BOND (OLD)</t>
  </si>
  <si>
    <t>10-YEAR GOG BOND (NEW)</t>
  </si>
  <si>
    <t>11-YEAR GOG BOND</t>
  </si>
  <si>
    <t>12-YEAR GOG BOND (NEW)</t>
  </si>
  <si>
    <t>13-YEAR GOG BOND</t>
  </si>
  <si>
    <t>14-YEAR GOG BOND</t>
  </si>
  <si>
    <t>15-YEAR GOG BOND (OLD)</t>
  </si>
  <si>
    <t>15-YEAR GOG BOND (NEW)</t>
  </si>
  <si>
    <t>20-YEAR GOG BOND</t>
  </si>
  <si>
    <t>LONG-TERM GOVT STOCK</t>
  </si>
  <si>
    <t>GOG PETROLEUM FINANCED BONDS</t>
  </si>
  <si>
    <t>TOR BONDS</t>
  </si>
  <si>
    <t>REVALUATION STOCK</t>
  </si>
  <si>
    <t>OTHER GOVERNMENT STOCK</t>
  </si>
  <si>
    <t>TELEKOM MALAYSIA STOCKS</t>
  </si>
  <si>
    <t>A. SHORT-TERM INSTRUMENTS</t>
  </si>
  <si>
    <t>B. MEDIUM-TERM INSTRUMENTS</t>
  </si>
  <si>
    <t>C. LONG-TERM INSTRUMENTS</t>
  </si>
  <si>
    <t>D. STANDARD LOANS</t>
  </si>
  <si>
    <t>TOTAL (A+B+C+D)</t>
  </si>
  <si>
    <t>C. FOREIGN SECTOR</t>
  </si>
  <si>
    <t>REVISED NOMINAL GDP (GH¢'MIL)</t>
  </si>
  <si>
    <t>NET PUBLIC DEBT (US$'MIL)</t>
  </si>
  <si>
    <t>NET PUBLIC DEBT (GH¢'MIL)</t>
  </si>
  <si>
    <t>TOTAL FINANCIAL ASSETS</t>
  </si>
  <si>
    <t>TOTAL CG EXTERNAL DEBT INCL. GUARANTEES (GH¢'MIL)</t>
  </si>
  <si>
    <t>TOTAL CG DOMESTIC DEBT (GH¢'MIL)</t>
  </si>
  <si>
    <t>TOTAL CG DEBT (GH¢'MIL)</t>
  </si>
  <si>
    <t>TOTAL PUBLIC EXTERNAL DEBT</t>
  </si>
  <si>
    <t>TOTAL PUBLIC DOMESTIC DEBT</t>
  </si>
  <si>
    <t>TOTAL PUBLIC DEBT</t>
  </si>
  <si>
    <t>TOTAL PUBLIC DEBT/GDP</t>
  </si>
  <si>
    <t>CG DOMESTIC DEBT</t>
  </si>
  <si>
    <t>CENTRAL GOVERNMENT DEBT</t>
  </si>
  <si>
    <t>PUBLIC SECTOR DEBT</t>
  </si>
  <si>
    <t>GROSS CG EXTERNAL DEBT/GDP</t>
  </si>
  <si>
    <t>GROSS CG DOMESTIC DEBT/GDP</t>
  </si>
  <si>
    <t>GROSS TOTAL CG DEBT/GDP</t>
  </si>
  <si>
    <t>2-YEAR FLOATING TREASURY NOTE</t>
  </si>
  <si>
    <t>12-YEAR GOG BOND (OLD)</t>
  </si>
  <si>
    <t>EXTERNAL DEBT BY CREDITOR CATEGORY</t>
  </si>
  <si>
    <t>EXTERNAL DEBT BY MATURITY (ORIGINAL)</t>
  </si>
  <si>
    <t>DOMESTIC DEBT BY INSTRUMENT TYPE</t>
  </si>
  <si>
    <t>Total</t>
  </si>
  <si>
    <t>External</t>
  </si>
  <si>
    <t>Domestic</t>
  </si>
  <si>
    <t>Public Debt Stock</t>
  </si>
  <si>
    <t>end 2016 (GHS mn)</t>
  </si>
  <si>
    <t>end 2016 (USD mn)</t>
  </si>
  <si>
    <t>Exchange Rate</t>
  </si>
  <si>
    <t>Change in Debt</t>
  </si>
  <si>
    <t>Net Transactions/ Flows (+/(-))</t>
  </si>
  <si>
    <t>end 2023 (USD mn)</t>
  </si>
  <si>
    <t>end 2023 (GHS mn) @end 2016 fx rate</t>
  </si>
  <si>
    <t>end 2023 (GHS mn) @end 2023 fx rate</t>
  </si>
  <si>
    <t>Memo Items</t>
  </si>
  <si>
    <t>Debt to GDP</t>
  </si>
  <si>
    <t>o/w Domestic</t>
  </si>
  <si>
    <t>o/w External</t>
  </si>
  <si>
    <t>Currency Depreciation/ (Appreciation)</t>
  </si>
  <si>
    <t>o/w USD Bond…....................................</t>
  </si>
  <si>
    <t>Treasury Bills (Short-Term)….....................</t>
  </si>
  <si>
    <t>Multilateral….............................................</t>
  </si>
  <si>
    <t>Bilateral….................................................</t>
  </si>
  <si>
    <t>Commercial…...........................................</t>
  </si>
  <si>
    <t>International Capital Markets…...................</t>
  </si>
  <si>
    <t>Treasury Bonds and Notes (Medium-Term).</t>
  </si>
  <si>
    <t>Treasury Bonds and Notes (Long-Term)…..</t>
  </si>
  <si>
    <t>Non-Tradable Debt (Long-Term)….............</t>
  </si>
  <si>
    <t>Loans…...................................................</t>
  </si>
  <si>
    <t>CG EXTERNAL DEBT</t>
  </si>
  <si>
    <t>PUBLIC DEBT - 2025 (US$'MIL) - PROVISIONAL</t>
  </si>
  <si>
    <t>JAN-2025</t>
  </si>
  <si>
    <t>FEB-2025</t>
  </si>
  <si>
    <t>MAR-2025</t>
  </si>
  <si>
    <t>CENTRAL GOVERNMENT EXTERNAL DEBT STOCK - 2025 (US$'MIL)</t>
  </si>
  <si>
    <t>CENTRAL GOVERNMENT DOMESTIC DEBT STOCK - 2025 (US$'MIL)</t>
  </si>
  <si>
    <t>HOLDERS OF CENTRAL GOVERNMENT DOMESTIC DEBT - 2025 (US$ MIL)</t>
  </si>
  <si>
    <t>APR-2025</t>
  </si>
  <si>
    <t>MAY-2025</t>
  </si>
  <si>
    <t>JUNE-2025</t>
  </si>
  <si>
    <t>JULY-2025</t>
  </si>
  <si>
    <t>EXTERNAL NON-GUARANTEED DEBT FROM PUBLIC CORPORATIONS</t>
  </si>
  <si>
    <t>COCOBOD EXTERNAL NON-GUARANTEED DEBT</t>
  </si>
  <si>
    <t>VRA EXTERNAL NON-GUARANTEED DEBT</t>
  </si>
  <si>
    <t>GIIF EXTERNAL NON-GUARANTEED DEBT</t>
  </si>
  <si>
    <t>DOMESTIC NON-GUARANTEED DEBT FROM PUBLIC CORPORATIONS</t>
  </si>
  <si>
    <t>COCOBOD DOMESTIC NON-GUARANTEED DEBT</t>
  </si>
  <si>
    <t>ECG DOMESTIC NON-GUARANTEED DEBT</t>
  </si>
  <si>
    <t>NON-GUARANTEED DEBT FROM PUBLIC CORPORATIONS</t>
  </si>
  <si>
    <t>TOTAL NON-GUARANTEED DEBT FROM PUBLIC CORPORATIONS</t>
  </si>
  <si>
    <t>AUG-2025</t>
  </si>
  <si>
    <t>SEPT-2025</t>
  </si>
  <si>
    <t>OCT-2025</t>
  </si>
  <si>
    <t>GIADEC EXTERNAL NON-GUARANTEED DEBT</t>
  </si>
  <si>
    <t>GNGC EXTERNAL NON-GUARANTEED DEBT</t>
  </si>
  <si>
    <t>TOR EXTERNAL NON-GUARANTEED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</si>
</sst>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£&quot;#,##0;\-&quot;£&quot;#,##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_-;\-* #,##0.0_-;_-* &quot;-&quot;??_-;_-@_-"/>
    <numFmt numFmtId="167" formatCode="_([$€-2]* #,##0.00_);_([$€-2]* \(#,##0.00\);_([$€-2]* &quot;-&quot;??_)"/>
    <numFmt numFmtId="168" formatCode="0.00_)"/>
    <numFmt numFmtId="169" formatCode="_(* #,##0.0_);_(* \(#,##0.0\);_(* &quot;-&quot;??_);_(@_)"/>
  </numFmts>
  <fonts count="48">
    <font>
      <sz val="10"/>
      <name val="Arial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indexed="8"/>
      <name val="Corbe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±¼¸²Ã¼"/>
      <charset val="129"/>
    </font>
    <font>
      <sz val="12"/>
      <name val="Times New Roman"/>
      <family val="1"/>
    </font>
    <font>
      <b/>
      <i/>
      <sz val="16"/>
      <name val="Helv"/>
    </font>
    <font>
      <sz val="1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color indexed="9"/>
      <name val="Corbel"/>
      <family val="2"/>
    </font>
    <font>
      <sz val="11"/>
      <color indexed="20"/>
      <name val="Corbel"/>
      <family val="2"/>
    </font>
    <font>
      <b/>
      <sz val="11"/>
      <color indexed="52"/>
      <name val="Corbel"/>
      <family val="2"/>
    </font>
    <font>
      <b/>
      <sz val="11"/>
      <color indexed="9"/>
      <name val="Corbel"/>
      <family val="2"/>
    </font>
    <font>
      <i/>
      <sz val="11"/>
      <color indexed="23"/>
      <name val="Corbel"/>
      <family val="2"/>
    </font>
    <font>
      <sz val="11"/>
      <color indexed="17"/>
      <name val="Corbel"/>
      <family val="2"/>
    </font>
    <font>
      <b/>
      <sz val="15"/>
      <color indexed="54"/>
      <name val="Corbel"/>
      <family val="2"/>
    </font>
    <font>
      <b/>
      <sz val="13"/>
      <color indexed="54"/>
      <name val="Corbel"/>
      <family val="2"/>
    </font>
    <font>
      <b/>
      <sz val="11"/>
      <color indexed="54"/>
      <name val="Corbel"/>
      <family val="2"/>
    </font>
    <font>
      <sz val="11"/>
      <color indexed="62"/>
      <name val="Corbel"/>
      <family val="2"/>
    </font>
    <font>
      <sz val="11"/>
      <color indexed="52"/>
      <name val="Corbel"/>
      <family val="2"/>
    </font>
    <font>
      <sz val="11"/>
      <color indexed="60"/>
      <name val="Corbel"/>
      <family val="2"/>
    </font>
    <font>
      <b/>
      <sz val="11"/>
      <color indexed="63"/>
      <name val="Corbel"/>
      <family val="2"/>
    </font>
    <font>
      <b/>
      <sz val="18"/>
      <color indexed="54"/>
      <name val="Consolas"/>
      <family val="2"/>
    </font>
    <font>
      <b/>
      <sz val="11"/>
      <color indexed="8"/>
      <name val="Corbel"/>
      <family val="2"/>
    </font>
    <font>
      <sz val="11"/>
      <color indexed="10"/>
      <name val="Corbel"/>
      <family val="2"/>
    </font>
    <font>
      <sz val="10"/>
      <name val="Arial"/>
      <family val="2"/>
    </font>
    <font>
      <sz val="11"/>
      <color theme="1"/>
      <name val="Corbel"/>
      <family val="2"/>
    </font>
    <font>
      <sz val="11"/>
      <color theme="1"/>
      <name val="Corbel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theme="1"/>
      <name val="Corbel"/>
      <family val="2"/>
      <charset val="1"/>
      <scheme val="minor"/>
    </font>
    <font>
      <i/>
      <sz val="10"/>
      <color rgb="FFFF0000"/>
      <name val="Arial"/>
      <family val="2"/>
    </font>
    <font>
      <sz val="8"/>
      <color indexed="8"/>
      <name val="Times New Roman"/>
      <family val="1"/>
    </font>
    <font>
      <b/>
      <sz val="1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8"/>
      </patternFill>
    </fill>
    <fill>
      <patternFill patternType="solid">
        <fgColor indexed="49"/>
      </patternFill>
    </fill>
    <fill>
      <patternFill patternType="solid">
        <fgColor indexed="11"/>
      </patternFill>
    </fill>
    <fill>
      <patternFill patternType="solid">
        <fgColor indexed="14"/>
      </patternFill>
    </fill>
    <fill>
      <patternFill patternType="solid">
        <fgColor indexed="51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5" fillId="0" borderId="0"/>
    <xf numFmtId="0" fontId="23" fillId="3" borderId="0" applyNumberFormat="0" applyBorder="0" applyAlignment="0" applyProtection="0"/>
    <xf numFmtId="0" fontId="14" fillId="0" borderId="0"/>
    <xf numFmtId="0" fontId="24" fillId="10" borderId="1" applyNumberFormat="0" applyAlignment="0" applyProtection="0"/>
    <xf numFmtId="0" fontId="25" fillId="18" borderId="2" applyNumberFormat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ill="0" applyBorder="0" applyAlignment="0" applyProtection="0"/>
    <xf numFmtId="164" fontId="5" fillId="0" borderId="0" applyFont="0" applyFill="0" applyBorder="0" applyAlignment="0" applyProtection="0"/>
    <xf numFmtId="5" fontId="15" fillId="0" borderId="0" applyFill="0" applyBorder="0" applyAlignment="0" applyProtection="0"/>
    <xf numFmtId="0" fontId="15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5" fillId="0" borderId="0" applyFill="0" applyBorder="0" applyAlignment="0" applyProtection="0"/>
    <xf numFmtId="0" fontId="27" fillId="2" borderId="0" applyNumberFormat="0" applyBorder="0" applyAlignment="0" applyProtection="0"/>
    <xf numFmtId="38" fontId="6" fillId="19" borderId="0" applyNumberFormat="0" applyBorder="0" applyAlignment="0" applyProtection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10" fontId="6" fillId="20" borderId="8" applyNumberFormat="0" applyBorder="0" applyAlignment="0" applyProtection="0"/>
    <xf numFmtId="0" fontId="31" fillId="8" borderId="1" applyNumberFormat="0" applyAlignment="0" applyProtection="0"/>
    <xf numFmtId="0" fontId="32" fillId="0" borderId="9" applyNumberFormat="0" applyFill="0" applyAlignment="0" applyProtection="0"/>
    <xf numFmtId="0" fontId="33" fillId="7" borderId="0" applyNumberFormat="0" applyBorder="0" applyAlignment="0" applyProtection="0"/>
    <xf numFmtId="168" fontId="16" fillId="0" borderId="0"/>
    <xf numFmtId="0" fontId="40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0"/>
    <xf numFmtId="0" fontId="40" fillId="0" borderId="0"/>
    <xf numFmtId="0" fontId="39" fillId="0" borderId="0"/>
    <xf numFmtId="0" fontId="10" fillId="0" borderId="0" applyNumberFormat="0" applyFill="0" applyBorder="0" applyAlignment="0" applyProtection="0"/>
    <xf numFmtId="0" fontId="5" fillId="0" borderId="0"/>
    <xf numFmtId="0" fontId="4" fillId="0" borderId="0"/>
    <xf numFmtId="0" fontId="39" fillId="0" borderId="0"/>
    <xf numFmtId="0" fontId="39" fillId="0" borderId="0"/>
    <xf numFmtId="0" fontId="5" fillId="0" borderId="0"/>
    <xf numFmtId="0" fontId="4" fillId="0" borderId="0"/>
    <xf numFmtId="0" fontId="38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5" fillId="4" borderId="10" applyNumberFormat="0" applyFont="0" applyAlignment="0" applyProtection="0"/>
    <xf numFmtId="0" fontId="34" fillId="10" borderId="11" applyNumberForma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44" fillId="0" borderId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</cellStyleXfs>
  <cellXfs count="110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93" applyFont="1"/>
    <xf numFmtId="165" fontId="8" fillId="0" borderId="0" xfId="93" applyNumberFormat="1" applyFont="1"/>
    <xf numFmtId="0" fontId="9" fillId="0" borderId="0" xfId="93" applyFont="1"/>
    <xf numFmtId="165" fontId="8" fillId="0" borderId="0" xfId="93" applyNumberFormat="1" applyFont="1" applyAlignment="1">
      <alignment horizontal="right"/>
    </xf>
    <xf numFmtId="43" fontId="8" fillId="0" borderId="0" xfId="30" applyFont="1"/>
    <xf numFmtId="43" fontId="5" fillId="0" borderId="0" xfId="0" applyNumberFormat="1" applyFont="1"/>
    <xf numFmtId="0" fontId="8" fillId="0" borderId="14" xfId="93" applyFont="1" applyBorder="1"/>
    <xf numFmtId="43" fontId="8" fillId="0" borderId="0" xfId="30" applyFont="1" applyFill="1"/>
    <xf numFmtId="165" fontId="8" fillId="0" borderId="0" xfId="30" applyNumberFormat="1" applyFont="1" applyFill="1" applyAlignment="1">
      <alignment horizontal="right"/>
    </xf>
    <xf numFmtId="165" fontId="8" fillId="0" borderId="0" xfId="43" applyFont="1" applyFill="1" applyAlignment="1">
      <alignment horizontal="right"/>
    </xf>
    <xf numFmtId="43" fontId="5" fillId="0" borderId="0" xfId="30" applyFont="1" applyFill="1"/>
    <xf numFmtId="165" fontId="5" fillId="0" borderId="0" xfId="43" applyFont="1" applyFill="1"/>
    <xf numFmtId="43" fontId="5" fillId="0" borderId="0" xfId="43" applyNumberFormat="1" applyFont="1" applyFill="1"/>
    <xf numFmtId="43" fontId="5" fillId="0" borderId="0" xfId="43" applyNumberFormat="1" applyFont="1" applyFill="1" applyAlignment="1">
      <alignment horizontal="right"/>
    </xf>
    <xf numFmtId="165" fontId="5" fillId="0" borderId="0" xfId="30" applyNumberFormat="1" applyFont="1" applyFill="1" applyAlignment="1">
      <alignment horizontal="right"/>
    </xf>
    <xf numFmtId="0" fontId="20" fillId="0" borderId="0" xfId="0" applyFont="1"/>
    <xf numFmtId="43" fontId="8" fillId="0" borderId="0" xfId="30" applyFont="1" applyFill="1" applyBorder="1"/>
    <xf numFmtId="43" fontId="5" fillId="0" borderId="0" xfId="30" applyFont="1" applyFill="1" applyBorder="1"/>
    <xf numFmtId="165" fontId="5" fillId="0" borderId="0" xfId="43" applyFont="1" applyFill="1" applyBorder="1"/>
    <xf numFmtId="166" fontId="8" fillId="0" borderId="0" xfId="30" applyNumberFormat="1" applyFont="1" applyFill="1"/>
    <xf numFmtId="169" fontId="8" fillId="0" borderId="0" xfId="93" applyNumberFormat="1" applyFont="1" applyAlignment="1">
      <alignment horizontal="right"/>
    </xf>
    <xf numFmtId="169" fontId="5" fillId="0" borderId="0" xfId="30" applyNumberFormat="1" applyFont="1" applyFill="1" applyAlignment="1">
      <alignment horizontal="right"/>
    </xf>
    <xf numFmtId="0" fontId="8" fillId="0" borderId="13" xfId="93" applyFont="1" applyBorder="1"/>
    <xf numFmtId="9" fontId="5" fillId="0" borderId="13" xfId="133" applyFont="1" applyFill="1" applyBorder="1"/>
    <xf numFmtId="10" fontId="5" fillId="0" borderId="0" xfId="133" applyNumberFormat="1" applyFont="1" applyFill="1" applyBorder="1"/>
    <xf numFmtId="43" fontId="9" fillId="0" borderId="0" xfId="43" applyNumberFormat="1" applyFont="1" applyFill="1" applyBorder="1"/>
    <xf numFmtId="0" fontId="8" fillId="0" borderId="0" xfId="0" applyFont="1" applyAlignment="1">
      <alignment horizontal="left" indent="1"/>
    </xf>
    <xf numFmtId="43" fontId="8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8" fillId="0" borderId="0" xfId="133" applyNumberFormat="1" applyFont="1" applyFill="1" applyBorder="1"/>
    <xf numFmtId="165" fontId="8" fillId="0" borderId="14" xfId="93" applyNumberFormat="1" applyFont="1" applyBorder="1" applyAlignment="1">
      <alignment horizontal="right"/>
    </xf>
    <xf numFmtId="43" fontId="8" fillId="0" borderId="14" xfId="43" applyNumberFormat="1" applyFont="1" applyFill="1" applyBorder="1"/>
    <xf numFmtId="0" fontId="5" fillId="0" borderId="0" xfId="0" applyFont="1" applyAlignment="1">
      <alignment horizontal="left" indent="2"/>
    </xf>
    <xf numFmtId="0" fontId="8" fillId="0" borderId="0" xfId="93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9" fontId="5" fillId="0" borderId="0" xfId="133" applyFont="1" applyFill="1" applyBorder="1"/>
    <xf numFmtId="43" fontId="8" fillId="0" borderId="13" xfId="93" applyNumberFormat="1" applyFont="1" applyBorder="1"/>
    <xf numFmtId="43" fontId="8" fillId="0" borderId="0" xfId="43" applyNumberFormat="1" applyFont="1" applyFill="1" applyBorder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10" fontId="8" fillId="0" borderId="0" xfId="133" applyNumberFormat="1" applyFont="1" applyBorder="1"/>
    <xf numFmtId="43" fontId="8" fillId="0" borderId="13" xfId="30" applyFont="1" applyFill="1" applyBorder="1"/>
    <xf numFmtId="165" fontId="42" fillId="0" borderId="0" xfId="93" applyNumberFormat="1" applyFont="1"/>
    <xf numFmtId="0" fontId="41" fillId="0" borderId="0" xfId="0" applyFont="1"/>
    <xf numFmtId="0" fontId="43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wrapText="1"/>
    </xf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4" fontId="0" fillId="0" borderId="15" xfId="0" applyNumberFormat="1" applyBorder="1"/>
    <xf numFmtId="4" fontId="41" fillId="0" borderId="0" xfId="0" applyNumberFormat="1" applyFont="1"/>
    <xf numFmtId="4" fontId="43" fillId="0" borderId="0" xfId="0" applyNumberFormat="1" applyFont="1"/>
    <xf numFmtId="4" fontId="45" fillId="0" borderId="0" xfId="0" applyNumberFormat="1" applyFont="1"/>
    <xf numFmtId="0" fontId="45" fillId="0" borderId="0" xfId="0" applyFont="1"/>
    <xf numFmtId="4" fontId="45" fillId="0" borderId="14" xfId="0" applyNumberFormat="1" applyFont="1" applyBorder="1"/>
    <xf numFmtId="0" fontId="9" fillId="0" borderId="17" xfId="0" applyFont="1" applyBorder="1"/>
    <xf numFmtId="0" fontId="9" fillId="0" borderId="18" xfId="0" applyFont="1" applyBorder="1"/>
    <xf numFmtId="4" fontId="8" fillId="0" borderId="18" xfId="0" applyNumberFormat="1" applyFont="1" applyBorder="1"/>
    <xf numFmtId="4" fontId="9" fillId="0" borderId="18" xfId="0" applyNumberFormat="1" applyFont="1" applyBorder="1"/>
    <xf numFmtId="4" fontId="0" fillId="0" borderId="18" xfId="0" applyNumberFormat="1" applyBorder="1"/>
    <xf numFmtId="4" fontId="0" fillId="0" borderId="19" xfId="0" applyNumberFormat="1" applyBorder="1"/>
    <xf numFmtId="4" fontId="43" fillId="0" borderId="18" xfId="0" applyNumberFormat="1" applyFont="1" applyBorder="1"/>
    <xf numFmtId="4" fontId="41" fillId="0" borderId="18" xfId="0" applyNumberFormat="1" applyFont="1" applyBorder="1"/>
    <xf numFmtId="4" fontId="45" fillId="0" borderId="18" xfId="0" applyNumberFormat="1" applyFont="1" applyBorder="1"/>
    <xf numFmtId="4" fontId="45" fillId="0" borderId="20" xfId="0" applyNumberFormat="1" applyFont="1" applyBorder="1"/>
    <xf numFmtId="0" fontId="9" fillId="0" borderId="17" xfId="0" applyFont="1" applyBorder="1" applyAlignment="1">
      <alignment wrapText="1"/>
    </xf>
    <xf numFmtId="0" fontId="0" fillId="0" borderId="18" xfId="0" applyBorder="1"/>
    <xf numFmtId="0" fontId="43" fillId="0" borderId="18" xfId="0" applyFont="1" applyBorder="1"/>
    <xf numFmtId="0" fontId="41" fillId="0" borderId="18" xfId="0" applyFont="1" applyBorder="1"/>
    <xf numFmtId="0" fontId="0" fillId="0" borderId="22" xfId="0" applyBorder="1"/>
    <xf numFmtId="0" fontId="0" fillId="0" borderId="20" xfId="0" applyBorder="1"/>
    <xf numFmtId="0" fontId="8" fillId="0" borderId="18" xfId="0" applyFont="1" applyBorder="1"/>
    <xf numFmtId="0" fontId="5" fillId="0" borderId="18" xfId="0" applyFont="1" applyBorder="1" applyAlignment="1">
      <alignment horizontal="left" indent="1"/>
    </xf>
    <xf numFmtId="0" fontId="0" fillId="0" borderId="19" xfId="0" applyBorder="1"/>
    <xf numFmtId="0" fontId="41" fillId="0" borderId="19" xfId="0" applyFont="1" applyBorder="1"/>
    <xf numFmtId="0" fontId="45" fillId="0" borderId="18" xfId="0" applyFont="1" applyBorder="1" applyAlignment="1">
      <alignment horizontal="left" indent="1"/>
    </xf>
    <xf numFmtId="0" fontId="45" fillId="0" borderId="20" xfId="0" applyFont="1" applyBorder="1" applyAlignment="1">
      <alignment horizontal="left" indent="1"/>
    </xf>
    <xf numFmtId="0" fontId="20" fillId="0" borderId="18" xfId="0" applyFont="1" applyBorder="1" applyAlignment="1">
      <alignment horizontal="left" indent="2"/>
    </xf>
    <xf numFmtId="4" fontId="20" fillId="0" borderId="18" xfId="0" applyNumberFormat="1" applyFont="1" applyBorder="1"/>
    <xf numFmtId="4" fontId="20" fillId="0" borderId="0" xfId="0" applyNumberFormat="1" applyFont="1"/>
    <xf numFmtId="0" fontId="8" fillId="21" borderId="4" xfId="93" applyFont="1" applyFill="1" applyBorder="1"/>
    <xf numFmtId="0" fontId="8" fillId="21" borderId="4" xfId="93" quotePrefix="1" applyFont="1" applyFill="1" applyBorder="1" applyAlignment="1">
      <alignment horizontal="right"/>
    </xf>
    <xf numFmtId="0" fontId="8" fillId="21" borderId="4" xfId="93" applyFont="1" applyFill="1" applyBorder="1" applyAlignment="1">
      <alignment horizontal="left"/>
    </xf>
    <xf numFmtId="0" fontId="8" fillId="21" borderId="0" xfId="93" applyFont="1" applyFill="1"/>
    <xf numFmtId="0" fontId="5" fillId="0" borderId="0" xfId="93"/>
    <xf numFmtId="43" fontId="5" fillId="0" borderId="0" xfId="93" applyNumberFormat="1"/>
    <xf numFmtId="0" fontId="5" fillId="0" borderId="0" xfId="93" applyAlignment="1">
      <alignment horizontal="right"/>
    </xf>
    <xf numFmtId="0" fontId="5" fillId="0" borderId="0" xfId="93" applyAlignment="1">
      <alignment horizontal="left"/>
    </xf>
    <xf numFmtId="0" fontId="5" fillId="0" borderId="0" xfId="93" applyAlignment="1">
      <alignment horizontal="left" indent="1"/>
    </xf>
    <xf numFmtId="0" fontId="5" fillId="0" borderId="0" xfId="93" applyAlignment="1">
      <alignment horizontal="left" indent="2"/>
    </xf>
    <xf numFmtId="0" fontId="8" fillId="21" borderId="23" xfId="93" applyFont="1" applyFill="1" applyBorder="1"/>
    <xf numFmtId="17" fontId="8" fillId="21" borderId="15" xfId="93" applyNumberFormat="1" applyFont="1" applyFill="1" applyBorder="1" applyAlignment="1">
      <alignment horizontal="right"/>
    </xf>
    <xf numFmtId="17" fontId="8" fillId="21" borderId="4" xfId="93" applyNumberFormat="1" applyFont="1" applyFill="1" applyBorder="1" applyAlignment="1">
      <alignment horizontal="right"/>
    </xf>
    <xf numFmtId="17" fontId="8" fillId="21" borderId="23" xfId="93" applyNumberFormat="1" applyFont="1" applyFill="1" applyBorder="1" applyAlignment="1">
      <alignment horizontal="right"/>
    </xf>
    <xf numFmtId="0" fontId="20" fillId="0" borderId="0" xfId="0" applyFont="1" applyAlignment="1">
      <alignment horizontal="left" indent="3"/>
    </xf>
    <xf numFmtId="43" fontId="20" fillId="0" borderId="0" xfId="30" applyFont="1" applyFill="1" applyBorder="1"/>
    <xf numFmtId="0" fontId="20" fillId="0" borderId="0" xfId="93" applyFont="1"/>
    <xf numFmtId="0" fontId="8" fillId="0" borderId="24" xfId="93" applyFont="1" applyBorder="1"/>
    <xf numFmtId="0" fontId="8" fillId="0" borderId="24" xfId="93" quotePrefix="1" applyFont="1" applyBorder="1" applyAlignment="1">
      <alignment horizontal="right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21" borderId="15" xfId="93" applyFont="1" applyFill="1" applyBorder="1" applyAlignment="1">
      <alignment horizontal="center"/>
    </xf>
    <xf numFmtId="0" fontId="47" fillId="0" borderId="14" xfId="93" applyFont="1" applyBorder="1" applyAlignment="1">
      <alignment horizontal="center"/>
    </xf>
  </cellXfs>
  <cellStyles count="27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utoFormat Options" xfId="25" xr:uid="{00000000-0005-0000-0000-000018000000}"/>
    <cellStyle name="Bad 2" xfId="26" xr:uid="{00000000-0005-0000-0000-000019000000}"/>
    <cellStyle name="Ç¥ÁØ_¿ù°£¿ä¾àº¸°í" xfId="27" xr:uid="{00000000-0005-0000-0000-00001A000000}"/>
    <cellStyle name="Calculation 2" xfId="28" xr:uid="{00000000-0005-0000-0000-00001B000000}"/>
    <cellStyle name="Check Cell 2" xfId="29" xr:uid="{00000000-0005-0000-0000-00001C000000}"/>
    <cellStyle name="Comma" xfId="30" builtinId="3"/>
    <cellStyle name="Comma 10" xfId="31" xr:uid="{00000000-0005-0000-0000-00001E000000}"/>
    <cellStyle name="Comma 10 2" xfId="32" xr:uid="{00000000-0005-0000-0000-00001F000000}"/>
    <cellStyle name="Comma 10 2 2" xfId="175" xr:uid="{00000000-0005-0000-0000-000020000000}"/>
    <cellStyle name="Comma 10 3" xfId="174" xr:uid="{00000000-0005-0000-0000-000021000000}"/>
    <cellStyle name="Comma 11" xfId="33" xr:uid="{00000000-0005-0000-0000-000022000000}"/>
    <cellStyle name="Comma 11 2" xfId="176" xr:uid="{00000000-0005-0000-0000-000023000000}"/>
    <cellStyle name="Comma 11 3" xfId="250" xr:uid="{8D78D9E3-E2CF-40CC-862F-3B314310F206}"/>
    <cellStyle name="Comma 12" xfId="34" xr:uid="{00000000-0005-0000-0000-000024000000}"/>
    <cellStyle name="Comma 12 2" xfId="177" xr:uid="{00000000-0005-0000-0000-000025000000}"/>
    <cellStyle name="Comma 12 3" xfId="251" xr:uid="{0A14424D-A9C9-4C6A-901B-F63A3CAFF6B4}"/>
    <cellStyle name="Comma 13" xfId="173" xr:uid="{00000000-0005-0000-0000-000026000000}"/>
    <cellStyle name="Comma 13 2" xfId="236" xr:uid="{277F7388-E882-473D-A88C-1BDAEB5CB6EF}"/>
    <cellStyle name="Comma 13 3" xfId="252" xr:uid="{06320DBF-C7D0-4C8B-B76C-EF5ACB58AEA5}"/>
    <cellStyle name="Comma 14" xfId="228" xr:uid="{A21E047C-AEF0-4FA1-9C50-2B05E8CD9F79}"/>
    <cellStyle name="Comma 14 2" xfId="234" xr:uid="{E028E0D6-C99B-434A-9EFF-FCDBD3E82B92}"/>
    <cellStyle name="Comma 14 3" xfId="268" xr:uid="{0311F88E-6976-4A49-A12E-C8AFAFC2F115}"/>
    <cellStyle name="Comma 19" xfId="35" xr:uid="{00000000-0005-0000-0000-000027000000}"/>
    <cellStyle name="Comma 2" xfId="36" xr:uid="{00000000-0005-0000-0000-000028000000}"/>
    <cellStyle name="Comma 2 2" xfId="37" xr:uid="{00000000-0005-0000-0000-000029000000}"/>
    <cellStyle name="Comma 2 2 2" xfId="38" xr:uid="{00000000-0005-0000-0000-00002A000000}"/>
    <cellStyle name="Comma 2 2 2 2" xfId="180" xr:uid="{00000000-0005-0000-0000-00002B000000}"/>
    <cellStyle name="Comma 2 2 3" xfId="179" xr:uid="{00000000-0005-0000-0000-00002C000000}"/>
    <cellStyle name="Comma 2 2 4" xfId="237" xr:uid="{33F77DF1-9B07-43B0-AC66-E319CAC35439}"/>
    <cellStyle name="Comma 2 3" xfId="39" xr:uid="{00000000-0005-0000-0000-00002D000000}"/>
    <cellStyle name="Comma 2 3 2" xfId="244" xr:uid="{DF09E338-495D-4686-BEA0-F0688057406B}"/>
    <cellStyle name="Comma 2 4" xfId="40" xr:uid="{00000000-0005-0000-0000-00002E000000}"/>
    <cellStyle name="Comma 2 4 2" xfId="246" xr:uid="{BB71DA0B-36BD-4BB2-B45C-73B968FD777B}"/>
    <cellStyle name="Comma 2 5" xfId="178" xr:uid="{00000000-0005-0000-0000-00002F000000}"/>
    <cellStyle name="Comma 2 5 2" xfId="243" xr:uid="{5EBE0003-ACD4-4AD3-8CFD-4AD6CFA4741E}"/>
    <cellStyle name="Comma 2 5 3" xfId="253" xr:uid="{78DAB0DB-1729-48D5-A472-DB614F689427}"/>
    <cellStyle name="Comma 2 6" xfId="231" xr:uid="{06F4789A-8450-4901-BD41-60A80B444548}"/>
    <cellStyle name="Comma 2_new commitments IMF" xfId="41" xr:uid="{00000000-0005-0000-0000-000030000000}"/>
    <cellStyle name="Comma 3" xfId="42" xr:uid="{00000000-0005-0000-0000-000031000000}"/>
    <cellStyle name="Comma 3 2" xfId="43" xr:uid="{00000000-0005-0000-0000-000032000000}"/>
    <cellStyle name="Comma 3 2 2" xfId="182" xr:uid="{00000000-0005-0000-0000-000033000000}"/>
    <cellStyle name="Comma 3 3" xfId="181" xr:uid="{00000000-0005-0000-0000-000034000000}"/>
    <cellStyle name="Comma 3 4" xfId="230" xr:uid="{EC3FFEF1-CC71-4294-965E-6CD23DF0897D}"/>
    <cellStyle name="Comma 4" xfId="44" xr:uid="{00000000-0005-0000-0000-000035000000}"/>
    <cellStyle name="Comma 4 2" xfId="45" xr:uid="{00000000-0005-0000-0000-000036000000}"/>
    <cellStyle name="Comma 4 2 2" xfId="183" xr:uid="{00000000-0005-0000-0000-000037000000}"/>
    <cellStyle name="Comma 4 3" xfId="46" xr:uid="{00000000-0005-0000-0000-000038000000}"/>
    <cellStyle name="Comma 4 3 2" xfId="184" xr:uid="{00000000-0005-0000-0000-000039000000}"/>
    <cellStyle name="Comma 4 4" xfId="238" xr:uid="{CC79F53B-4857-4877-88AC-11B37ACA3B3A}"/>
    <cellStyle name="Comma 5" xfId="47" xr:uid="{00000000-0005-0000-0000-00003A000000}"/>
    <cellStyle name="Comma 5 2" xfId="48" xr:uid="{00000000-0005-0000-0000-00003B000000}"/>
    <cellStyle name="Comma 5 2 2" xfId="186" xr:uid="{00000000-0005-0000-0000-00003C000000}"/>
    <cellStyle name="Comma 5 3" xfId="185" xr:uid="{00000000-0005-0000-0000-00003D000000}"/>
    <cellStyle name="Comma 5 4" xfId="233" xr:uid="{5B6608E6-63E5-403A-A0A0-7825CA860308}"/>
    <cellStyle name="Comma 6" xfId="49" xr:uid="{00000000-0005-0000-0000-00003E000000}"/>
    <cellStyle name="Comma 6 2" xfId="50" xr:uid="{00000000-0005-0000-0000-00003F000000}"/>
    <cellStyle name="Comma 6 2 2" xfId="188" xr:uid="{00000000-0005-0000-0000-000040000000}"/>
    <cellStyle name="Comma 6 3" xfId="187" xr:uid="{00000000-0005-0000-0000-000041000000}"/>
    <cellStyle name="Comma 7" xfId="51" xr:uid="{00000000-0005-0000-0000-000042000000}"/>
    <cellStyle name="Comma 7 2" xfId="52" xr:uid="{00000000-0005-0000-0000-000043000000}"/>
    <cellStyle name="Comma 7 2 2" xfId="190" xr:uid="{00000000-0005-0000-0000-000044000000}"/>
    <cellStyle name="Comma 7 3" xfId="189" xr:uid="{00000000-0005-0000-0000-000045000000}"/>
    <cellStyle name="Comma 8" xfId="53" xr:uid="{00000000-0005-0000-0000-000046000000}"/>
    <cellStyle name="Comma 8 2" xfId="54" xr:uid="{00000000-0005-0000-0000-000047000000}"/>
    <cellStyle name="Comma 8 2 2" xfId="191" xr:uid="{00000000-0005-0000-0000-000048000000}"/>
    <cellStyle name="Comma 8 3" xfId="55" xr:uid="{00000000-0005-0000-0000-000049000000}"/>
    <cellStyle name="Comma 8 3 2" xfId="192" xr:uid="{00000000-0005-0000-0000-00004A000000}"/>
    <cellStyle name="Comma 88" xfId="254" xr:uid="{895C6110-3D34-404F-83DA-E35B1BD71382}"/>
    <cellStyle name="Comma 9" xfId="56" xr:uid="{00000000-0005-0000-0000-00004B000000}"/>
    <cellStyle name="Comma 9 2" xfId="57" xr:uid="{00000000-0005-0000-0000-00004C000000}"/>
    <cellStyle name="Comma 9 2 2" xfId="194" xr:uid="{00000000-0005-0000-0000-00004D000000}"/>
    <cellStyle name="Comma 9 3" xfId="193" xr:uid="{00000000-0005-0000-0000-00004E000000}"/>
    <cellStyle name="Comma0" xfId="58" xr:uid="{00000000-0005-0000-0000-000050000000}"/>
    <cellStyle name="Currency 2" xfId="59" xr:uid="{00000000-0005-0000-0000-000051000000}"/>
    <cellStyle name="Currency0" xfId="60" xr:uid="{00000000-0005-0000-0000-000052000000}"/>
    <cellStyle name="Date" xfId="61" xr:uid="{00000000-0005-0000-0000-000053000000}"/>
    <cellStyle name="Euro" xfId="62" xr:uid="{00000000-0005-0000-0000-000054000000}"/>
    <cellStyle name="Explanatory Text 2" xfId="63" xr:uid="{00000000-0005-0000-0000-000055000000}"/>
    <cellStyle name="Fixed" xfId="64" xr:uid="{00000000-0005-0000-0000-000056000000}"/>
    <cellStyle name="Good 2" xfId="65" xr:uid="{00000000-0005-0000-0000-000057000000}"/>
    <cellStyle name="Grey" xfId="66" xr:uid="{00000000-0005-0000-0000-000058000000}"/>
    <cellStyle name="Header1" xfId="67" xr:uid="{00000000-0005-0000-0000-000059000000}"/>
    <cellStyle name="Header2" xfId="68" xr:uid="{00000000-0005-0000-0000-00005A000000}"/>
    <cellStyle name="Heading 1 2" xfId="69" xr:uid="{00000000-0005-0000-0000-00005B000000}"/>
    <cellStyle name="Heading 2 2" xfId="70" xr:uid="{00000000-0005-0000-0000-00005C000000}"/>
    <cellStyle name="Heading 3 2" xfId="71" xr:uid="{00000000-0005-0000-0000-00005D000000}"/>
    <cellStyle name="Heading 4 2" xfId="72" xr:uid="{00000000-0005-0000-0000-00005E000000}"/>
    <cellStyle name="Input [yellow]" xfId="73" xr:uid="{00000000-0005-0000-0000-00005F000000}"/>
    <cellStyle name="Input 2" xfId="74" xr:uid="{00000000-0005-0000-0000-000060000000}"/>
    <cellStyle name="Linked Cell 2" xfId="75" xr:uid="{00000000-0005-0000-0000-000061000000}"/>
    <cellStyle name="Neutral 2" xfId="76" xr:uid="{00000000-0005-0000-0000-000062000000}"/>
    <cellStyle name="Normal" xfId="0" builtinId="0"/>
    <cellStyle name="Normal - Style1" xfId="77" xr:uid="{00000000-0005-0000-0000-000064000000}"/>
    <cellStyle name="Normal 10" xfId="78" xr:uid="{00000000-0005-0000-0000-000065000000}"/>
    <cellStyle name="Normal 10 2" xfId="79" xr:uid="{00000000-0005-0000-0000-000066000000}"/>
    <cellStyle name="Normal 10 2 2" xfId="196" xr:uid="{00000000-0005-0000-0000-000067000000}"/>
    <cellStyle name="Normal 10 2 3" xfId="269" xr:uid="{BF7AD73B-AFE8-4F2B-B8A8-89718F563F83}"/>
    <cellStyle name="Normal 10 3" xfId="80" xr:uid="{00000000-0005-0000-0000-000068000000}"/>
    <cellStyle name="Normal 10 3 2" xfId="197" xr:uid="{00000000-0005-0000-0000-000069000000}"/>
    <cellStyle name="Normal 10 4" xfId="195" xr:uid="{00000000-0005-0000-0000-00006A000000}"/>
    <cellStyle name="Normal 10 5" xfId="255" xr:uid="{B4E9E375-AB3A-40FF-961F-90D4DE73F094}"/>
    <cellStyle name="Normal 11" xfId="81" xr:uid="{00000000-0005-0000-0000-00006B000000}"/>
    <cellStyle name="Normal 11 2" xfId="82" xr:uid="{00000000-0005-0000-0000-00006C000000}"/>
    <cellStyle name="Normal 11 2 2" xfId="199" xr:uid="{00000000-0005-0000-0000-00006D000000}"/>
    <cellStyle name="Normal 11 3" xfId="83" xr:uid="{00000000-0005-0000-0000-00006E000000}"/>
    <cellStyle name="Normal 11 3 2" xfId="200" xr:uid="{00000000-0005-0000-0000-00006F000000}"/>
    <cellStyle name="Normal 11 4" xfId="198" xr:uid="{00000000-0005-0000-0000-000070000000}"/>
    <cellStyle name="Normal 11 5" xfId="256" xr:uid="{EF1F51E2-E3F4-45B6-AAF9-B4909B62005A}"/>
    <cellStyle name="Normal 12" xfId="84" xr:uid="{00000000-0005-0000-0000-000071000000}"/>
    <cellStyle name="Normal 12 2" xfId="201" xr:uid="{00000000-0005-0000-0000-000072000000}"/>
    <cellStyle name="Normal 12 3" xfId="257" xr:uid="{1A8BB546-9EFF-408F-8D0A-58BF848A9929}"/>
    <cellStyle name="Normal 13" xfId="85" xr:uid="{00000000-0005-0000-0000-000073000000}"/>
    <cellStyle name="Normal 13 2" xfId="202" xr:uid="{00000000-0005-0000-0000-000074000000}"/>
    <cellStyle name="Normal 13 3" xfId="258" xr:uid="{D43A693D-15DF-4B25-858A-717A1F3C58CB}"/>
    <cellStyle name="Normal 14" xfId="86" xr:uid="{00000000-0005-0000-0000-000075000000}"/>
    <cellStyle name="Normal 14 2" xfId="203" xr:uid="{00000000-0005-0000-0000-000076000000}"/>
    <cellStyle name="Normal 15" xfId="87" xr:uid="{00000000-0005-0000-0000-000077000000}"/>
    <cellStyle name="Normal 15 2" xfId="204" xr:uid="{00000000-0005-0000-0000-000078000000}"/>
    <cellStyle name="Normal 16" xfId="88" xr:uid="{00000000-0005-0000-0000-000079000000}"/>
    <cellStyle name="Normal 16 2" xfId="205" xr:uid="{00000000-0005-0000-0000-00007A000000}"/>
    <cellStyle name="Normal 17" xfId="89" xr:uid="{00000000-0005-0000-0000-00007B000000}"/>
    <cellStyle name="Normal 17 2" xfId="206" xr:uid="{00000000-0005-0000-0000-00007C000000}"/>
    <cellStyle name="Normal 18" xfId="90" xr:uid="{00000000-0005-0000-0000-00007D000000}"/>
    <cellStyle name="Normal 18 2" xfId="207" xr:uid="{00000000-0005-0000-0000-00007E000000}"/>
    <cellStyle name="Normal 19" xfId="91" xr:uid="{00000000-0005-0000-0000-00007F000000}"/>
    <cellStyle name="Normal 19 2" xfId="208" xr:uid="{00000000-0005-0000-0000-000080000000}"/>
    <cellStyle name="Normal 2" xfId="92" xr:uid="{00000000-0005-0000-0000-000081000000}"/>
    <cellStyle name="Normal 2 2" xfId="93" xr:uid="{00000000-0005-0000-0000-000082000000}"/>
    <cellStyle name="Normal 2 2 2" xfId="94" xr:uid="{00000000-0005-0000-0000-000083000000}"/>
    <cellStyle name="Normal 2 3" xfId="95" xr:uid="{00000000-0005-0000-0000-000084000000}"/>
    <cellStyle name="Normal 2 3 2" xfId="242" xr:uid="{16947A86-A0FD-4539-BEEB-D13B079AB41F}"/>
    <cellStyle name="Normal 2 4" xfId="96" xr:uid="{00000000-0005-0000-0000-000085000000}"/>
    <cellStyle name="Normal 2 5" xfId="97" xr:uid="{00000000-0005-0000-0000-000086000000}"/>
    <cellStyle name="Normal 2 6" xfId="98" xr:uid="{00000000-0005-0000-0000-000087000000}"/>
    <cellStyle name="Normal 2 7" xfId="99" xr:uid="{00000000-0005-0000-0000-000088000000}"/>
    <cellStyle name="Normal 2 8" xfId="259" xr:uid="{D2ACF74D-50C0-4FCA-BF29-5DBCA435E6D7}"/>
    <cellStyle name="Normal 2_ADMD budget appendices 19-03-09" xfId="100" xr:uid="{00000000-0005-0000-0000-000089000000}"/>
    <cellStyle name="Normal 20" xfId="101" xr:uid="{00000000-0005-0000-0000-00008A000000}"/>
    <cellStyle name="Normal 20 2" xfId="209" xr:uid="{00000000-0005-0000-0000-00008B000000}"/>
    <cellStyle name="Normal 21" xfId="102" xr:uid="{00000000-0005-0000-0000-00008C000000}"/>
    <cellStyle name="Normal 21 2" xfId="210" xr:uid="{00000000-0005-0000-0000-00008D000000}"/>
    <cellStyle name="Normal 22" xfId="103" xr:uid="{00000000-0005-0000-0000-00008E000000}"/>
    <cellStyle name="Normal 22 2" xfId="211" xr:uid="{00000000-0005-0000-0000-00008F000000}"/>
    <cellStyle name="Normal 23" xfId="104" xr:uid="{00000000-0005-0000-0000-000090000000}"/>
    <cellStyle name="Normal 23 2" xfId="212" xr:uid="{00000000-0005-0000-0000-000091000000}"/>
    <cellStyle name="Normal 24" xfId="105" xr:uid="{00000000-0005-0000-0000-000092000000}"/>
    <cellStyle name="Normal 24 2" xfId="213" xr:uid="{00000000-0005-0000-0000-000093000000}"/>
    <cellStyle name="Normal 25" xfId="106" xr:uid="{00000000-0005-0000-0000-000094000000}"/>
    <cellStyle name="Normal 25 2" xfId="214" xr:uid="{00000000-0005-0000-0000-000095000000}"/>
    <cellStyle name="Normal 26" xfId="107" xr:uid="{00000000-0005-0000-0000-000096000000}"/>
    <cellStyle name="Normal 26 2" xfId="215" xr:uid="{00000000-0005-0000-0000-000097000000}"/>
    <cellStyle name="Normal 27" xfId="108" xr:uid="{00000000-0005-0000-0000-000098000000}"/>
    <cellStyle name="Normal 27 2" xfId="216" xr:uid="{00000000-0005-0000-0000-000099000000}"/>
    <cellStyle name="Normal 28" xfId="109" xr:uid="{00000000-0005-0000-0000-00009A000000}"/>
    <cellStyle name="Normal 28 2" xfId="217" xr:uid="{00000000-0005-0000-0000-00009B000000}"/>
    <cellStyle name="Normal 28 3" xfId="235" xr:uid="{D44801BE-C38A-4888-9901-AEC52C7EE3CC}"/>
    <cellStyle name="Normal 29" xfId="110" xr:uid="{00000000-0005-0000-0000-00009C000000}"/>
    <cellStyle name="Normal 29 2" xfId="218" xr:uid="{00000000-0005-0000-0000-00009D000000}"/>
    <cellStyle name="Normal 3" xfId="111" xr:uid="{00000000-0005-0000-0000-00009E000000}"/>
    <cellStyle name="Normal 3 2" xfId="112" xr:uid="{00000000-0005-0000-0000-00009F000000}"/>
    <cellStyle name="Normal 3 2 2" xfId="245" xr:uid="{1C726161-0C3B-4302-9BCE-E540D3550898}"/>
    <cellStyle name="Normal 3 3" xfId="113" xr:uid="{00000000-0005-0000-0000-0000A0000000}"/>
    <cellStyle name="Normal 3 4" xfId="114" xr:uid="{00000000-0005-0000-0000-0000A1000000}"/>
    <cellStyle name="Normal 3 5" xfId="115" xr:uid="{00000000-0005-0000-0000-0000A2000000}"/>
    <cellStyle name="Normal 3 6" xfId="116" xr:uid="{00000000-0005-0000-0000-0000A3000000}"/>
    <cellStyle name="Normal 3 7" xfId="239" xr:uid="{7F383B56-DCB1-49CF-8559-79F8E7704A84}"/>
    <cellStyle name="Normal 30" xfId="117" xr:uid="{00000000-0005-0000-0000-0000A4000000}"/>
    <cellStyle name="Normal 30 2" xfId="219" xr:uid="{00000000-0005-0000-0000-0000A5000000}"/>
    <cellStyle name="Normal 31" xfId="227" xr:uid="{E1861CF8-443C-4F9A-8188-A919DD0421B6}"/>
    <cellStyle name="Normal 32" xfId="229" xr:uid="{66B6F8CD-8605-46F3-8C38-6CB86AB2832D}"/>
    <cellStyle name="Normal 33" xfId="241" xr:uid="{F549FFA5-4DF4-44E4-B040-AB57CC68B9A8}"/>
    <cellStyle name="Normal 4" xfId="118" xr:uid="{00000000-0005-0000-0000-0000A6000000}"/>
    <cellStyle name="Normal 4 2" xfId="119" xr:uid="{00000000-0005-0000-0000-0000A7000000}"/>
    <cellStyle name="Normal 4 2 2" xfId="240" xr:uid="{0560D0AA-0FA5-4461-BF27-80750FEA543B}"/>
    <cellStyle name="Normal 4 3" xfId="120" xr:uid="{00000000-0005-0000-0000-0000A8000000}"/>
    <cellStyle name="Normal 4 4" xfId="232" xr:uid="{2AAFC2D4-C4D9-4C4E-9635-092940CE14EE}"/>
    <cellStyle name="Normal 4_ADMD budget appendices 19-03-09" xfId="121" xr:uid="{00000000-0005-0000-0000-0000A9000000}"/>
    <cellStyle name="Normal 5" xfId="122" xr:uid="{00000000-0005-0000-0000-0000AA000000}"/>
    <cellStyle name="Normal 5 2" xfId="123" xr:uid="{00000000-0005-0000-0000-0000AB000000}"/>
    <cellStyle name="Normal 5 3" xfId="124" xr:uid="{00000000-0005-0000-0000-0000AC000000}"/>
    <cellStyle name="Normal 5_ADMD budget appendices 19-03-09" xfId="125" xr:uid="{00000000-0005-0000-0000-0000AD000000}"/>
    <cellStyle name="Normal 6" xfId="126" xr:uid="{00000000-0005-0000-0000-0000AE000000}"/>
    <cellStyle name="Normal 6 2" xfId="127" xr:uid="{00000000-0005-0000-0000-0000AF000000}"/>
    <cellStyle name="Normal 6 2 2" xfId="221" xr:uid="{00000000-0005-0000-0000-0000B0000000}"/>
    <cellStyle name="Normal 6 2 3" xfId="260" xr:uid="{59936FB2-9F75-4581-BC52-17ABF71676D6}"/>
    <cellStyle name="Normal 6 3" xfId="220" xr:uid="{00000000-0005-0000-0000-0000B1000000}"/>
    <cellStyle name="Normal 6 4" xfId="267" xr:uid="{5CFF4651-3BF2-486A-B4CD-07D225FAB4E6}"/>
    <cellStyle name="Normal 7" xfId="128" xr:uid="{00000000-0005-0000-0000-0000B2000000}"/>
    <cellStyle name="Normal 7 2" xfId="222" xr:uid="{00000000-0005-0000-0000-0000B3000000}"/>
    <cellStyle name="Normal 7 3" xfId="270" xr:uid="{58F9D4B8-78CB-47CD-9120-183C25BA0AA7}"/>
    <cellStyle name="Normal 74" xfId="247" xr:uid="{1958EB35-0015-41D5-AF35-C8E904087E47}"/>
    <cellStyle name="Normal 8" xfId="129" xr:uid="{00000000-0005-0000-0000-0000B4000000}"/>
    <cellStyle name="Normal 8 2" xfId="223" xr:uid="{00000000-0005-0000-0000-0000B5000000}"/>
    <cellStyle name="Normal 9" xfId="130" xr:uid="{00000000-0005-0000-0000-0000B6000000}"/>
    <cellStyle name="Normal 9 2" xfId="224" xr:uid="{00000000-0005-0000-0000-0000B7000000}"/>
    <cellStyle name="Note 2" xfId="131" xr:uid="{00000000-0005-0000-0000-0000BA000000}"/>
    <cellStyle name="Output 2" xfId="132" xr:uid="{00000000-0005-0000-0000-0000BB000000}"/>
    <cellStyle name="Percent" xfId="133" builtinId="5"/>
    <cellStyle name="Percent 2" xfId="134" xr:uid="{00000000-0005-0000-0000-0000BD000000}"/>
    <cellStyle name="Percent 2 2" xfId="135" xr:uid="{00000000-0005-0000-0000-0000BE000000}"/>
    <cellStyle name="Percent 2 3" xfId="136" xr:uid="{00000000-0005-0000-0000-0000BF000000}"/>
    <cellStyle name="Percent 3" xfId="137" xr:uid="{00000000-0005-0000-0000-0000C0000000}"/>
    <cellStyle name="Percent 3 2" xfId="138" xr:uid="{00000000-0005-0000-0000-0000C1000000}"/>
    <cellStyle name="Percent 4" xfId="139" xr:uid="{00000000-0005-0000-0000-0000C2000000}"/>
    <cellStyle name="Percent 4 2" xfId="140" xr:uid="{00000000-0005-0000-0000-0000C3000000}"/>
    <cellStyle name="Percent 4 2 2" xfId="141" xr:uid="{00000000-0005-0000-0000-0000C4000000}"/>
    <cellStyle name="Percent 5" xfId="142" xr:uid="{00000000-0005-0000-0000-0000C5000000}"/>
    <cellStyle name="Percent 5 2" xfId="143" xr:uid="{00000000-0005-0000-0000-0000C6000000}"/>
    <cellStyle name="þ_x001d_ð‡_x000c_éþ÷_x000c_âþU_x0001__x001f__x000f_&quot;_x0007__x0001__x0001_" xfId="144" xr:uid="{00000000-0005-0000-0000-0000C7000000}"/>
    <cellStyle name="þ_x001d_ð‡_x000c_éþ÷_x000c_âþU_x0001__x001f__x000f_&quot;_x000f__x0001__x0001_" xfId="145" xr:uid="{00000000-0005-0000-0000-0000C8000000}"/>
    <cellStyle name="þ_x001d_ð‡_x000c_éþ÷_x000c_âþU_x0001__x001f__x000f_&quot;_x0007__x0001__x0001__ACTUAL DISBURSEMENT VRS PROJECTION 2008-2010" xfId="146" xr:uid="{00000000-0005-0000-0000-0000C9000000}"/>
    <cellStyle name="þ_x001d_ð‡_x000c_éþ÷_x000c_âþU_x0001__x001f__x000f_&quot;_x000f__x0001__x0001__ACTUAL DISBURSEMENT VRS PROJECTION 2008-2010" xfId="147" xr:uid="{00000000-0005-0000-0000-0000CA000000}"/>
    <cellStyle name="þ_x001d_ð‡_x000c_éþ÷_x000c_âþU_x0001__x001f__x000f_&quot;_x0007__x0001__x0001__allocation yaa" xfId="148" xr:uid="{00000000-0005-0000-0000-0000CB000000}"/>
    <cellStyle name="þ_x001d_ð‡_x000c_éþ÷_x000c_âþU_x0001__x001f__x000f_&quot;_x000f__x0001__x0001__allocation yaa" xfId="149" xr:uid="{00000000-0005-0000-0000-0000CC000000}"/>
    <cellStyle name="þ_x001d_ð‡_x000c_éþ÷_x000c_âþU_x0001__x001f__x000f_&quot;_x0007__x0001__x0001__allocation yaa 10" xfId="225" xr:uid="{00000000-0005-0000-0000-0000CD000000}"/>
    <cellStyle name="þ_x001d_ð‡_x000c_éþ÷_x000c_âþU_x0001__x001f__x000f_&quot;_x000f__x0001__x0001__allocation yaa 10" xfId="226" xr:uid="{00000000-0005-0000-0000-0000CE000000}"/>
    <cellStyle name="þ_x001d_ð‡_x000c_éþ÷_x000c_âþU_x0001__x001f__x000f_&quot;_x0007__x0001__x0001__allocation yaa 11" xfId="264" xr:uid="{688BC317-2AD5-469A-A5DD-CAE0FF6132FD}"/>
    <cellStyle name="þ_x001d_ð‡_x000c_éþ÷_x000c_âþU_x0001__x001f__x000f_&quot;_x000f__x0001__x0001__allocation yaa 11" xfId="265" xr:uid="{7E81BDBC-97F6-4F57-B9A3-0170B05FDD9E}"/>
    <cellStyle name="þ_x001d_ð‡_x000c_éþ÷_x000c_âþU_x0001__x001f__x000f_&quot;_x0007__x0001__x0001__allocation yaa 12" xfId="271" xr:uid="{C4DDC1EA-4619-4D36-BC8D-6CE87449FEEA}"/>
    <cellStyle name="þ_x001d_ð‡_x000c_éþ÷_x000c_âþU_x0001__x001f__x000f_&quot;_x000f__x0001__x0001__allocation yaa 12" xfId="272" xr:uid="{5768EAB8-4873-4F7B-A7AD-85D94A3DCAC5}"/>
    <cellStyle name="þ_x001d_ð‡_x000c_éþ÷_x000c_âþU_x0001__x001f__x000f_&quot;_x0007__x0001__x0001__allocation yaa 13" xfId="263" xr:uid="{AFBEDAF7-A2E0-4D5A-A837-5F03FD7EB335}"/>
    <cellStyle name="þ_x001d_ð‡_x000c_éþ÷_x000c_âþU_x0001__x001f__x000f_&quot;_x000f__x0001__x0001__allocation yaa 13" xfId="266" xr:uid="{5902DBD7-4789-407A-A460-FE03663E760B}"/>
    <cellStyle name="þ_x001d_ð‡_x000c_éþ÷_x000c_âþU_x0001__x001f__x000f_&quot;_x0007__x0001__x0001__allocation yaa 14" xfId="249" xr:uid="{83E1D565-56A6-46C3-B0C6-969430A2601A}"/>
    <cellStyle name="þ_x001d_ð‡_x000c_éþ÷_x000c_âþU_x0001__x001f__x000f_&quot;_x000f__x0001__x0001__allocation yaa 14" xfId="248" xr:uid="{685B43EA-23B2-44A0-9B03-5A2F2A8753B3}"/>
    <cellStyle name="þ_x001d_ð‡_x000c_éþ÷_x000c_âþU_x0001__x001f__x000f_&quot;_x0007__x0001__x0001__allocation yaa 15" xfId="261" xr:uid="{E0AC17C7-B9DC-49AB-8B92-137099FEA0F1}"/>
    <cellStyle name="þ_x001d_ð‡_x000c_éþ÷_x000c_âþU_x0001__x001f__x000f_&quot;_x000f__x0001__x0001__allocation yaa 15" xfId="262" xr:uid="{FB41CB1C-D64D-41BE-BB9D-4D3B8F11267C}"/>
    <cellStyle name="þ_x001d_ð‡_x000c_éþ÷_x000c_âþU_x0001__x001f__x000f_&quot;_x0007__x0001__x0001__allocation yaa 2" xfId="150" xr:uid="{00000000-0005-0000-0000-0000CF000000}"/>
    <cellStyle name="þ_x001d_ð‡_x000c_éþ÷_x000c_âþU_x0001__x001f__x000f_&quot;_x000f__x0001__x0001__allocation yaa 2" xfId="151" xr:uid="{00000000-0005-0000-0000-0000D0000000}"/>
    <cellStyle name="þ_x001d_ð‡_x000c_éþ÷_x000c_âþU_x0001__x001f__x000f_&quot;_x0007__x0001__x0001__allocation yaa 3" xfId="152" xr:uid="{00000000-0005-0000-0000-0000D1000000}"/>
    <cellStyle name="þ_x001d_ð‡_x000c_éþ÷_x000c_âþU_x0001__x001f__x000f_&quot;_x000f__x0001__x0001__allocation yaa 3" xfId="153" xr:uid="{00000000-0005-0000-0000-0000D2000000}"/>
    <cellStyle name="þ_x001d_ð‡_x000c_éþ÷_x000c_âþU_x0001__x001f__x000f_&quot;_x0007__x0001__x0001__allocation yaa 4" xfId="154" xr:uid="{00000000-0005-0000-0000-0000D3000000}"/>
    <cellStyle name="þ_x001d_ð‡_x000c_éþ÷_x000c_âþU_x0001__x001f__x000f_&quot;_x000f__x0001__x0001__allocation yaa 4" xfId="155" xr:uid="{00000000-0005-0000-0000-0000D4000000}"/>
    <cellStyle name="þ_x001d_ð‡_x000c_éþ÷_x000c_âþU_x0001__x001f__x000f_&quot;_x0007__x0001__x0001__allocation yaa 5" xfId="156" xr:uid="{00000000-0005-0000-0000-0000D5000000}"/>
    <cellStyle name="þ_x001d_ð‡_x000c_éþ÷_x000c_âþU_x0001__x001f__x000f_&quot;_x000f__x0001__x0001__allocation yaa 5" xfId="157" xr:uid="{00000000-0005-0000-0000-0000D6000000}"/>
    <cellStyle name="þ_x001d_ð‡_x000c_éþ÷_x000c_âþU_x0001__x001f__x000f_&quot;_x0007__x0001__x0001__allocation yaa 6" xfId="158" xr:uid="{00000000-0005-0000-0000-0000D7000000}"/>
    <cellStyle name="þ_x001d_ð‡_x000c_éþ÷_x000c_âþU_x0001__x001f__x000f_&quot;_x000f__x0001__x0001__allocation yaa 6" xfId="159" xr:uid="{00000000-0005-0000-0000-0000D8000000}"/>
    <cellStyle name="þ_x001d_ð‡_x000c_éþ÷_x000c_âþU_x0001__x001f__x000f_&quot;_x0007__x0001__x0001__allocation yaa 7" xfId="160" xr:uid="{00000000-0005-0000-0000-0000D9000000}"/>
    <cellStyle name="þ_x001d_ð‡_x000c_éþ÷_x000c_âþU_x0001__x001f__x000f_&quot;_x000f__x0001__x0001__allocation yaa 7" xfId="161" xr:uid="{00000000-0005-0000-0000-0000DA000000}"/>
    <cellStyle name="þ_x001d_ð‡_x000c_éþ÷_x000c_âþU_x0001__x001f__x000f_&quot;_x0007__x0001__x0001__allocation yaa 8" xfId="162" xr:uid="{00000000-0005-0000-0000-0000DB000000}"/>
    <cellStyle name="þ_x001d_ð‡_x000c_éþ÷_x000c_âþU_x0001__x001f__x000f_&quot;_x000f__x0001__x0001__allocation yaa 8" xfId="163" xr:uid="{00000000-0005-0000-0000-0000DC000000}"/>
    <cellStyle name="þ_x001d_ð‡_x000c_éþ÷_x000c_âþU_x0001__x001f__x000f_&quot;_x0007__x0001__x0001__allocation yaa 9" xfId="164" xr:uid="{00000000-0005-0000-0000-0000DD000000}"/>
    <cellStyle name="þ_x001d_ð‡_x000c_éþ÷_x000c_âþU_x0001__x001f__x000f_&quot;_x000f__x0001__x0001__allocation yaa 9" xfId="165" xr:uid="{00000000-0005-0000-0000-0000DE000000}"/>
    <cellStyle name="þ_x001d_ð‡_x000c_éþ÷_x000c_âþU_x0001__x001f__x000f_&quot;_x0007__x0001__x0001__allocation yaa_ADMD budget appendices 19-03-09" xfId="166" xr:uid="{00000000-0005-0000-0000-0000DF000000}"/>
    <cellStyle name="þ_x001d_ð‡_x000c_éþ÷_x000c_âþU_x0001__x001f__x000f_&quot;_x000f__x0001__x0001__allocation yaa_ADMD budget appendices 19-03-09" xfId="167" xr:uid="{00000000-0005-0000-0000-0000E0000000}"/>
    <cellStyle name="þ_x001d_ð‡_x000c_éþ÷_x000c_âþU_x0001__x001f__x000f_&quot;_x0007__x0001__x0001__budget appendices 09-11-07" xfId="168" xr:uid="{00000000-0005-0000-0000-0000E1000000}"/>
    <cellStyle name="þ_x001d_ð‡_x000c_éþ÷_x000c_âþU_x0001__x001f__x000f_&quot;_x000f__x0001__x0001__budget appendices 09-11-07" xfId="169" xr:uid="{00000000-0005-0000-0000-0000E2000000}"/>
    <cellStyle name="Title 2" xfId="170" xr:uid="{00000000-0005-0000-0000-0000E3000000}"/>
    <cellStyle name="Total 2" xfId="171" xr:uid="{00000000-0005-0000-0000-0000E4000000}"/>
    <cellStyle name="Warning Text 2" xfId="172" xr:uid="{00000000-0005-0000-0000-0000E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C1B381\2008%20Quarterly%20Disbursement%20Performance%2009-01-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1\monetary%20fil\Monetary%20Files\Monetary%20Analysis%20Office\BSD%202%20-%204%20RETURNS%202002\June%202002\Ssb\JUNE2002_PRUDENTIAL_%20RETUR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README!"/>
      <sheetName val="Summary"/>
      <sheetName val="Details"/>
      <sheetName val="Pivot Data"/>
      <sheetName val="Sheet1"/>
      <sheetName val="Pivot_Data"/>
      <sheetName val="Pivot_Data1"/>
      <sheetName val="Resumo_Despesas_ Actual-04"/>
    </sheetNames>
    <sheetDataSet>
      <sheetData sheetId="0">
        <row r="3">
          <cell r="A3" t="str">
            <v>Ministry of Food and Agriculture</v>
          </cell>
          <cell r="B3" t="str">
            <v>IDA</v>
          </cell>
        </row>
        <row r="4">
          <cell r="A4" t="str">
            <v>Ministry of Lands, Forestry and Mines</v>
          </cell>
          <cell r="B4" t="str">
            <v>ADF</v>
          </cell>
        </row>
        <row r="5">
          <cell r="A5" t="str">
            <v>Ministry of Trade, Industry PSD and PSI</v>
          </cell>
          <cell r="B5" t="str">
            <v>EU</v>
          </cell>
        </row>
        <row r="6">
          <cell r="A6" t="str">
            <v>Ministry of Tourism and Diasporan Relations</v>
          </cell>
          <cell r="B6" t="str">
            <v>Nordic Development Fund</v>
          </cell>
        </row>
        <row r="7">
          <cell r="A7" t="str">
            <v>Ministry of Energy</v>
          </cell>
          <cell r="B7" t="str">
            <v>FAO</v>
          </cell>
        </row>
        <row r="8">
          <cell r="A8" t="str">
            <v>Ministry of Water Resources, Works and Housing</v>
          </cell>
          <cell r="B8" t="str">
            <v>IFAD</v>
          </cell>
        </row>
        <row r="9">
          <cell r="A9" t="str">
            <v>Ministry of Transport</v>
          </cell>
          <cell r="B9" t="str">
            <v>ILO</v>
          </cell>
        </row>
        <row r="10">
          <cell r="A10" t="str">
            <v>Ministry of Communications</v>
          </cell>
          <cell r="B10" t="str">
            <v>IOM</v>
          </cell>
        </row>
        <row r="11">
          <cell r="A11" t="str">
            <v>Ministry of Harbours and Railways</v>
          </cell>
          <cell r="B11" t="str">
            <v>UNAIDS</v>
          </cell>
        </row>
        <row r="12">
          <cell r="A12" t="str">
            <v>Ministry of Fisheries</v>
          </cell>
          <cell r="B12" t="str">
            <v>UNESCO</v>
          </cell>
        </row>
        <row r="13">
          <cell r="A13" t="str">
            <v>Ministry of Aviation</v>
          </cell>
          <cell r="B13" t="str">
            <v>UNFPA</v>
          </cell>
        </row>
        <row r="14">
          <cell r="A14" t="str">
            <v>Ministry of Education, Science and Sports</v>
          </cell>
          <cell r="B14" t="str">
            <v>UNICEF</v>
          </cell>
        </row>
        <row r="15">
          <cell r="A15" t="str">
            <v>Ministry of Manpower, Youth and Employment</v>
          </cell>
          <cell r="B15" t="str">
            <v>UNIDO</v>
          </cell>
        </row>
        <row r="16">
          <cell r="A16" t="str">
            <v>Ministry of Health</v>
          </cell>
          <cell r="B16" t="str">
            <v>UNDP</v>
          </cell>
        </row>
        <row r="17">
          <cell r="A17" t="str">
            <v>Ministry of Women and Children's Affairs</v>
          </cell>
          <cell r="B17" t="str">
            <v>WFP</v>
          </cell>
        </row>
        <row r="18">
          <cell r="A18" t="str">
            <v>Office of the Government Machinery</v>
          </cell>
          <cell r="B18" t="str">
            <v>WHO</v>
          </cell>
        </row>
        <row r="19">
          <cell r="A19" t="str">
            <v>Ministry of Parliamentary Affairs</v>
          </cell>
          <cell r="B19" t="str">
            <v>Global Fund</v>
          </cell>
        </row>
        <row r="20">
          <cell r="A20" t="str">
            <v>Office of Parliament</v>
          </cell>
          <cell r="B20" t="str">
            <v>GAVI</v>
          </cell>
        </row>
        <row r="21">
          <cell r="A21" t="str">
            <v>Audit Service</v>
          </cell>
          <cell r="B21" t="str">
            <v>Austria</v>
          </cell>
        </row>
        <row r="22">
          <cell r="A22" t="str">
            <v>Public Services Commission</v>
          </cell>
          <cell r="B22" t="str">
            <v>Belgium</v>
          </cell>
        </row>
        <row r="23">
          <cell r="A23" t="str">
            <v>District Assemblies Common Fund</v>
          </cell>
          <cell r="B23" t="str">
            <v>Canada</v>
          </cell>
        </row>
        <row r="24">
          <cell r="A24" t="str">
            <v>Electoral Commission</v>
          </cell>
          <cell r="B24" t="str">
            <v>Denmark</v>
          </cell>
        </row>
        <row r="25">
          <cell r="A25" t="str">
            <v>Ministry of Foreign Affairs and NEPAD</v>
          </cell>
          <cell r="B25" t="str">
            <v>Finland</v>
          </cell>
        </row>
        <row r="26">
          <cell r="A26" t="str">
            <v>Ministry of Finance and Economic Planning</v>
          </cell>
          <cell r="B26" t="str">
            <v>France</v>
          </cell>
        </row>
        <row r="27">
          <cell r="A27" t="str">
            <v>Ministry of Local Government, Rural Devt and Environment</v>
          </cell>
          <cell r="B27" t="str">
            <v>Germany</v>
          </cell>
        </row>
        <row r="28">
          <cell r="A28" t="str">
            <v>National Commission for Civic Education</v>
          </cell>
          <cell r="B28" t="str">
            <v>Italy</v>
          </cell>
        </row>
        <row r="29">
          <cell r="A29" t="str">
            <v>Ministry of Chieftancy and Culture</v>
          </cell>
          <cell r="B29" t="str">
            <v>Japan</v>
          </cell>
        </row>
        <row r="30">
          <cell r="A30" t="str">
            <v>National Media Commission</v>
          </cell>
          <cell r="B30" t="str">
            <v>Netherlands</v>
          </cell>
        </row>
        <row r="31">
          <cell r="A31" t="str">
            <v>Ministry of Information and National Orientation</v>
          </cell>
          <cell r="B31" t="str">
            <v>Norway</v>
          </cell>
        </row>
        <row r="32">
          <cell r="A32" t="str">
            <v>Ministry of Justice</v>
          </cell>
          <cell r="B32" t="str">
            <v>Spain</v>
          </cell>
        </row>
        <row r="33">
          <cell r="A33" t="str">
            <v>Ministry of Defence</v>
          </cell>
          <cell r="B33" t="str">
            <v>Sweden</v>
          </cell>
        </row>
        <row r="34">
          <cell r="A34" t="str">
            <v>Commission on Human Rights and Administrative Justice</v>
          </cell>
          <cell r="B34" t="str">
            <v>Switzerland</v>
          </cell>
        </row>
        <row r="35">
          <cell r="A35" t="str">
            <v>Judicial Service</v>
          </cell>
          <cell r="B35" t="str">
            <v>United Kingdom</v>
          </cell>
        </row>
        <row r="36">
          <cell r="A36" t="str">
            <v>Ministry of Interior</v>
          </cell>
          <cell r="B36" t="str">
            <v>United States</v>
          </cell>
        </row>
        <row r="37">
          <cell r="A37" t="str">
            <v>National Development Planning Commission</v>
          </cell>
          <cell r="B37" t="str">
            <v>BADEA</v>
          </cell>
        </row>
        <row r="38">
          <cell r="A38" t="str">
            <v>National Labour Commission</v>
          </cell>
          <cell r="B38" t="str">
            <v>CHINA</v>
          </cell>
        </row>
        <row r="39">
          <cell r="A39" t="str">
            <v>Ministry for Public Sector Reforms</v>
          </cell>
          <cell r="B39" t="str">
            <v>ECWF</v>
          </cell>
        </row>
        <row r="40">
          <cell r="A40" t="str">
            <v>Ministry of National Security</v>
          </cell>
          <cell r="B40" t="str">
            <v>EIB</v>
          </cell>
        </row>
        <row r="41">
          <cell r="B41" t="str">
            <v>EXIM CHINA</v>
          </cell>
        </row>
        <row r="42">
          <cell r="B42" t="str">
            <v>EXIM INDIA</v>
          </cell>
        </row>
        <row r="43">
          <cell r="B43" t="str">
            <v>INDIA</v>
          </cell>
        </row>
        <row r="44">
          <cell r="B44" t="str">
            <v>Kuwait</v>
          </cell>
        </row>
        <row r="45">
          <cell r="B45" t="str">
            <v>NTF</v>
          </cell>
        </row>
        <row r="46">
          <cell r="B46" t="str">
            <v>OPEC</v>
          </cell>
        </row>
        <row r="47">
          <cell r="B47" t="str">
            <v>FORTIS</v>
          </cell>
        </row>
        <row r="48">
          <cell r="B48" t="str">
            <v>KBC</v>
          </cell>
        </row>
        <row r="49">
          <cell r="B49" t="str">
            <v>BBP</v>
          </cell>
        </row>
        <row r="50">
          <cell r="B50" t="str">
            <v>SBG</v>
          </cell>
        </row>
        <row r="51">
          <cell r="B51" t="str">
            <v>GIB</v>
          </cell>
        </row>
        <row r="52">
          <cell r="B52" t="str">
            <v>US - MCA</v>
          </cell>
        </row>
        <row r="53">
          <cell r="B53" t="str">
            <v>USAID</v>
          </cell>
        </row>
        <row r="54">
          <cell r="B54" t="str">
            <v>ING</v>
          </cell>
        </row>
        <row r="55">
          <cell r="B55" t="str">
            <v>RABO Bank</v>
          </cell>
        </row>
        <row r="56">
          <cell r="B56" t="str">
            <v>BHAPO</v>
          </cell>
        </row>
        <row r="57">
          <cell r="B57" t="str">
            <v>SCB</v>
          </cell>
        </row>
        <row r="58">
          <cell r="B58" t="str">
            <v>COMMERZ BANK</v>
          </cell>
        </row>
        <row r="59">
          <cell r="B59" t="str">
            <v>EXIM USA</v>
          </cell>
        </row>
        <row r="60">
          <cell r="B60" t="str">
            <v>PTIC</v>
          </cell>
        </row>
        <row r="61">
          <cell r="B61" t="str">
            <v>Saudi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D2"/>
      <sheetName val="BSD2-Summary"/>
      <sheetName val="BSD2-Annex1"/>
      <sheetName val="BSD2-Annex2"/>
      <sheetName val="BSD2-Annex3"/>
      <sheetName val="BSD2-Annex4"/>
      <sheetName val="BSD2-Annex5"/>
      <sheetName val="BSD2-Annex6"/>
      <sheetName val="BSD2-Annex7"/>
      <sheetName val="BSD2-Annex 8"/>
      <sheetName val="BSD2-Annex9"/>
      <sheetName val="BSD2-Annex10"/>
      <sheetName val="BSD3-Sheet-1"/>
      <sheetName val="BSD3-Sheet-2"/>
      <sheetName val="BSD3-Sheet-3"/>
      <sheetName val="BSD4"/>
      <sheetName val="BSD5"/>
      <sheetName val="BSD6A"/>
      <sheetName val="BSD6B"/>
      <sheetName val="BSD6B-Annex-1"/>
      <sheetName val="BSD7A"/>
      <sheetName val="BSD8_SUMMARY"/>
      <sheetName val="BSD8_50LARGEST"/>
      <sheetName val="BSD10"/>
      <sheetName val="BSD11-Sheet-1"/>
      <sheetName val="BSD11-Sheet-2"/>
      <sheetName val="BSD11-Sheet-3"/>
      <sheetName val="BSD11-Sheet-4"/>
      <sheetName val="BSD11-Sheet-5"/>
      <sheetName val="BSD11-Sheet-6"/>
      <sheetName val="BSD11-Sheet-7"/>
      <sheetName val="BSD11-SHEET8"/>
      <sheetName val="BSD2-Annex_8"/>
      <sheetName val="BSD2-Annex_81"/>
      <sheetName val="BSD2-Annex_82"/>
      <sheetName val="BSD2-Annex_83"/>
      <sheetName val="BSD2-Annex_84"/>
      <sheetName val="BSD2-Annex_89"/>
      <sheetName val="BSD2-Annex_85"/>
      <sheetName val="BSD2-Annex_86"/>
      <sheetName val="BSD2-Annex_87"/>
      <sheetName val="BSD2-Annex_88"/>
      <sheetName val="BSD2-Annex_810"/>
      <sheetName val="Codes"/>
      <sheetName val="2 Pct"/>
      <sheetName val="BSD2-Annex_811"/>
      <sheetName val="2_Pct"/>
      <sheetName val="BSD2-Annex_812"/>
      <sheetName val="2_Pct1"/>
      <sheetName val="Sheet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2C1B-BE24-4C56-8BCD-1062BBA514E2}">
  <dimension ref="A2:H30"/>
  <sheetViews>
    <sheetView workbookViewId="0">
      <selection activeCell="B12" sqref="B12"/>
    </sheetView>
  </sheetViews>
  <sheetFormatPr defaultRowHeight="12.75"/>
  <cols>
    <col min="1" max="1" width="38.5703125" bestFit="1" customWidth="1"/>
    <col min="2" max="3" width="18.140625" bestFit="1" customWidth="1"/>
    <col min="4" max="4" width="16.42578125" bestFit="1" customWidth="1"/>
    <col min="5" max="5" width="13.85546875" bestFit="1" customWidth="1"/>
    <col min="6" max="8" width="18.140625" bestFit="1" customWidth="1"/>
  </cols>
  <sheetData>
    <row r="2" spans="1:8">
      <c r="A2" s="72"/>
      <c r="B2" s="105" t="s">
        <v>110</v>
      </c>
      <c r="C2" s="106"/>
      <c r="D2" s="105" t="s">
        <v>114</v>
      </c>
      <c r="E2" s="106"/>
      <c r="F2" s="105" t="s">
        <v>110</v>
      </c>
      <c r="G2" s="107"/>
      <c r="H2" s="106"/>
    </row>
    <row r="3" spans="1:8" ht="51.75" thickBot="1">
      <c r="A3" s="76"/>
      <c r="B3" s="61" t="s">
        <v>112</v>
      </c>
      <c r="C3" s="50" t="s">
        <v>111</v>
      </c>
      <c r="D3" s="71" t="s">
        <v>115</v>
      </c>
      <c r="E3" s="51" t="s">
        <v>123</v>
      </c>
      <c r="F3" s="61" t="s">
        <v>116</v>
      </c>
      <c r="G3" s="51" t="s">
        <v>118</v>
      </c>
      <c r="H3" s="71" t="s">
        <v>117</v>
      </c>
    </row>
    <row r="4" spans="1:8">
      <c r="A4" s="72"/>
      <c r="B4" s="62"/>
      <c r="C4" s="2"/>
      <c r="D4" s="72"/>
      <c r="F4" s="72"/>
      <c r="H4" s="75"/>
    </row>
    <row r="5" spans="1:8">
      <c r="A5" s="72"/>
      <c r="B5" s="62"/>
      <c r="C5" s="2"/>
      <c r="D5" s="72"/>
      <c r="F5" s="72"/>
      <c r="H5" s="72"/>
    </row>
    <row r="6" spans="1:8">
      <c r="A6" s="77" t="s">
        <v>107</v>
      </c>
      <c r="B6" s="63" t="e">
        <f t="shared" ref="B6:H6" si="0">B8+B14</f>
        <v>#REF!</v>
      </c>
      <c r="C6" s="52" t="e">
        <f t="shared" si="0"/>
        <v>#REF!</v>
      </c>
      <c r="D6" s="63" t="e">
        <f t="shared" si="0"/>
        <v>#REF!</v>
      </c>
      <c r="E6" s="52" t="e">
        <f t="shared" si="0"/>
        <v>#REF!</v>
      </c>
      <c r="F6" s="63" t="e">
        <f t="shared" si="0"/>
        <v>#REF!</v>
      </c>
      <c r="G6" s="52" t="e">
        <f t="shared" si="0"/>
        <v>#REF!</v>
      </c>
      <c r="H6" s="63" t="e">
        <f t="shared" si="0"/>
        <v>#REF!</v>
      </c>
    </row>
    <row r="7" spans="1:8">
      <c r="A7" s="72"/>
      <c r="B7" s="64"/>
      <c r="C7" s="53"/>
      <c r="D7" s="65"/>
      <c r="E7" s="54"/>
      <c r="F7" s="65"/>
      <c r="G7" s="54"/>
      <c r="H7" s="65"/>
    </row>
    <row r="8" spans="1:8" s="1" customFormat="1">
      <c r="A8" s="77" t="s">
        <v>108</v>
      </c>
      <c r="B8" s="63">
        <f>SUM(B9:B12)</f>
        <v>16816.253035896269</v>
      </c>
      <c r="C8" s="52" t="e">
        <f t="shared" ref="C8:H8" si="1">SUM(C9:C12)</f>
        <v>#REF!</v>
      </c>
      <c r="D8" s="63" t="e">
        <f t="shared" si="1"/>
        <v>#REF!</v>
      </c>
      <c r="E8" s="52" t="e">
        <f t="shared" si="1"/>
        <v>#REF!</v>
      </c>
      <c r="F8" s="63" t="e">
        <f t="shared" si="1"/>
        <v>#REF!</v>
      </c>
      <c r="G8" s="52" t="e">
        <f t="shared" si="1"/>
        <v>#REF!</v>
      </c>
      <c r="H8" s="63" t="e">
        <f t="shared" si="1"/>
        <v>#REF!</v>
      </c>
    </row>
    <row r="9" spans="1:8">
      <c r="A9" s="78" t="s">
        <v>126</v>
      </c>
      <c r="B9" s="65">
        <v>5355.7605784080833</v>
      </c>
      <c r="C9" s="54" t="e">
        <f>B9*$C$23</f>
        <v>#REF!</v>
      </c>
      <c r="D9" s="65" t="e">
        <f>(G9-C9)-E9</f>
        <v>#REF!</v>
      </c>
      <c r="E9" s="54" t="e">
        <f>G9-H9</f>
        <v>#REF!</v>
      </c>
      <c r="F9" s="65" t="e">
        <f>'2025 Debt Data'!#REF!</f>
        <v>#REF!</v>
      </c>
      <c r="G9" s="54" t="e">
        <f>F9*$G$23</f>
        <v>#REF!</v>
      </c>
      <c r="H9" s="65" t="e">
        <f>F9*$C$23</f>
        <v>#REF!</v>
      </c>
    </row>
    <row r="10" spans="1:8">
      <c r="A10" s="78" t="s">
        <v>127</v>
      </c>
      <c r="B10" s="65">
        <v>5419.8534890202873</v>
      </c>
      <c r="C10" s="54" t="e">
        <f t="shared" ref="C10:C12" si="2">B10*$C$23</f>
        <v>#REF!</v>
      </c>
      <c r="D10" s="65" t="e">
        <f t="shared" ref="D10:D12" si="3">(G10-C10)-E10</f>
        <v>#REF!</v>
      </c>
      <c r="E10" s="54" t="e">
        <f t="shared" ref="E10:E12" si="4">G10-H10</f>
        <v>#REF!</v>
      </c>
      <c r="F10" s="65" t="e">
        <f>'2025 Debt Data'!#REF!</f>
        <v>#REF!</v>
      </c>
      <c r="G10" s="54" t="e">
        <f>F10*$G$23</f>
        <v>#REF!</v>
      </c>
      <c r="H10" s="65" t="e">
        <f t="shared" ref="H10:H11" si="5">F10*$C$23</f>
        <v>#REF!</v>
      </c>
    </row>
    <row r="11" spans="1:8">
      <c r="A11" s="78" t="s">
        <v>128</v>
      </c>
      <c r="B11" s="65">
        <v>2360.5319684679016</v>
      </c>
      <c r="C11" s="54" t="e">
        <f t="shared" si="2"/>
        <v>#REF!</v>
      </c>
      <c r="D11" s="65" t="e">
        <f t="shared" si="3"/>
        <v>#REF!</v>
      </c>
      <c r="E11" s="54" t="e">
        <f t="shared" si="4"/>
        <v>#REF!</v>
      </c>
      <c r="F11" s="65" t="e">
        <f>'2025 Debt Data'!#REF!</f>
        <v>#REF!</v>
      </c>
      <c r="G11" s="54" t="e">
        <f>F11*$G$23</f>
        <v>#REF!</v>
      </c>
      <c r="H11" s="65" t="e">
        <f t="shared" si="5"/>
        <v>#REF!</v>
      </c>
    </row>
    <row r="12" spans="1:8">
      <c r="A12" s="78" t="s">
        <v>129</v>
      </c>
      <c r="B12" s="65">
        <v>3680.1069999999972</v>
      </c>
      <c r="C12" s="54" t="e">
        <f t="shared" si="2"/>
        <v>#REF!</v>
      </c>
      <c r="D12" s="65" t="e">
        <f t="shared" si="3"/>
        <v>#REF!</v>
      </c>
      <c r="E12" s="54" t="e">
        <f t="shared" si="4"/>
        <v>#REF!</v>
      </c>
      <c r="F12" s="65" t="e">
        <f>'2025 Debt Data'!#REF!</f>
        <v>#REF!</v>
      </c>
      <c r="G12" s="54" t="e">
        <f>F12*$G$23</f>
        <v>#REF!</v>
      </c>
      <c r="H12" s="65" t="e">
        <f>F12*$C$23</f>
        <v>#REF!</v>
      </c>
    </row>
    <row r="13" spans="1:8">
      <c r="A13" s="72"/>
      <c r="B13" s="65"/>
      <c r="C13" s="54"/>
      <c r="D13" s="65"/>
      <c r="E13" s="54"/>
      <c r="F13" s="65"/>
      <c r="G13" s="54"/>
      <c r="H13" s="65"/>
    </row>
    <row r="14" spans="1:8" s="1" customFormat="1">
      <c r="A14" s="77" t="s">
        <v>109</v>
      </c>
      <c r="B14" s="63" t="e">
        <f t="shared" ref="B14:F14" si="6">SUM(B15:B20)-B17</f>
        <v>#REF!</v>
      </c>
      <c r="C14" s="52" t="e">
        <f t="shared" si="6"/>
        <v>#REF!</v>
      </c>
      <c r="D14" s="63" t="e">
        <f t="shared" si="6"/>
        <v>#REF!</v>
      </c>
      <c r="E14" s="52" t="e">
        <f t="shared" si="6"/>
        <v>#REF!</v>
      </c>
      <c r="F14" s="63" t="e">
        <f t="shared" si="6"/>
        <v>#REF!</v>
      </c>
      <c r="G14" s="52" t="e">
        <f>SUM(G15:G20)-G17</f>
        <v>#REF!</v>
      </c>
      <c r="H14" s="63" t="e">
        <f>SUM(H15:H20)-H17</f>
        <v>#REF!</v>
      </c>
    </row>
    <row r="15" spans="1:8">
      <c r="A15" s="78" t="s">
        <v>125</v>
      </c>
      <c r="B15" s="54" t="e">
        <f>#REF!</f>
        <v>#REF!</v>
      </c>
      <c r="C15" s="65" t="e">
        <f>B15*$C$23</f>
        <v>#REF!</v>
      </c>
      <c r="D15" s="65" t="e">
        <f t="shared" ref="D15:D20" si="7">(G15-C15)-E15</f>
        <v>#REF!</v>
      </c>
      <c r="E15" s="54" t="e">
        <f t="shared" ref="E15:E20" si="8">G15-H15</f>
        <v>#REF!</v>
      </c>
      <c r="F15" s="65" t="e">
        <f>'2025 Debt Data'!#REF!</f>
        <v>#REF!</v>
      </c>
      <c r="G15" s="54" t="e">
        <f>F15*$G$23</f>
        <v>#REF!</v>
      </c>
      <c r="H15" s="65" t="e">
        <f>G15</f>
        <v>#REF!</v>
      </c>
    </row>
    <row r="16" spans="1:8">
      <c r="A16" s="78" t="s">
        <v>130</v>
      </c>
      <c r="B16" s="54" t="e">
        <f>#REF!</f>
        <v>#REF!</v>
      </c>
      <c r="C16" s="65" t="e">
        <f t="shared" ref="C16:C20" si="9">B16*$C$23</f>
        <v>#REF!</v>
      </c>
      <c r="D16" s="65" t="e">
        <f t="shared" si="7"/>
        <v>#REF!</v>
      </c>
      <c r="E16" s="54" t="e">
        <f t="shared" si="8"/>
        <v>#REF!</v>
      </c>
      <c r="F16" s="65" t="e">
        <f>'2025 Debt Data'!#REF!</f>
        <v>#REF!</v>
      </c>
      <c r="G16" s="54" t="e">
        <f t="shared" ref="G16:G20" si="10">F16*$G$23</f>
        <v>#REF!</v>
      </c>
      <c r="H16" s="65" t="e">
        <f>G16-G17+H17</f>
        <v>#REF!</v>
      </c>
    </row>
    <row r="17" spans="1:8" s="19" customFormat="1">
      <c r="A17" s="83" t="s">
        <v>124</v>
      </c>
      <c r="B17" s="85" t="e">
        <f>#REF!</f>
        <v>#REF!</v>
      </c>
      <c r="C17" s="84" t="e">
        <f t="shared" si="9"/>
        <v>#REF!</v>
      </c>
      <c r="D17" s="84" t="e">
        <f t="shared" si="7"/>
        <v>#REF!</v>
      </c>
      <c r="E17" s="85" t="e">
        <f t="shared" si="8"/>
        <v>#REF!</v>
      </c>
      <c r="F17" s="84" t="e">
        <f>('2025 Debt Data'!#REF!+'2025 Debt Data'!#REF!+'2025 Debt Data'!#REF!+'2025 Debt Data'!#REF!+'2025 Debt Data'!#REF!)</f>
        <v>#REF!</v>
      </c>
      <c r="G17" s="85" t="e">
        <f t="shared" si="10"/>
        <v>#REF!</v>
      </c>
      <c r="H17" s="84" t="e">
        <f>F17*$C$23</f>
        <v>#REF!</v>
      </c>
    </row>
    <row r="18" spans="1:8">
      <c r="A18" s="78" t="s">
        <v>131</v>
      </c>
      <c r="B18" s="54" t="e">
        <f>#REF!</f>
        <v>#REF!</v>
      </c>
      <c r="C18" s="65" t="e">
        <f t="shared" si="9"/>
        <v>#REF!</v>
      </c>
      <c r="D18" s="65" t="e">
        <f t="shared" si="7"/>
        <v>#REF!</v>
      </c>
      <c r="E18" s="54" t="e">
        <f t="shared" si="8"/>
        <v>#REF!</v>
      </c>
      <c r="F18" s="65" t="e">
        <f>('2025 Debt Data'!#REF!+'2025 Debt Data'!#REF!+'2025 Debt Data'!#REF!+'2025 Debt Data'!#REF!+'2025 Debt Data'!#REF!+'2025 Debt Data'!#REF!+'2025 Debt Data'!#REF!+'2025 Debt Data'!#REF!)</f>
        <v>#REF!</v>
      </c>
      <c r="G18" s="54" t="e">
        <f t="shared" si="10"/>
        <v>#REF!</v>
      </c>
      <c r="H18" s="65" t="e">
        <f>G18</f>
        <v>#REF!</v>
      </c>
    </row>
    <row r="19" spans="1:8">
      <c r="A19" s="78" t="s">
        <v>132</v>
      </c>
      <c r="B19" s="54" t="e">
        <f>#REF!</f>
        <v>#REF!</v>
      </c>
      <c r="C19" s="65" t="e">
        <f t="shared" si="9"/>
        <v>#REF!</v>
      </c>
      <c r="D19" s="65" t="e">
        <f t="shared" si="7"/>
        <v>#REF!</v>
      </c>
      <c r="E19" s="54" t="e">
        <f t="shared" si="8"/>
        <v>#REF!</v>
      </c>
      <c r="F19" s="65" t="e">
        <f>'2025 Debt Data'!#REF!</f>
        <v>#REF!</v>
      </c>
      <c r="G19" s="54" t="e">
        <f t="shared" si="10"/>
        <v>#REF!</v>
      </c>
      <c r="H19" s="65" t="e">
        <f>G19</f>
        <v>#REF!</v>
      </c>
    </row>
    <row r="20" spans="1:8">
      <c r="A20" s="78" t="s">
        <v>133</v>
      </c>
      <c r="B20" s="54" t="e">
        <f>#REF!</f>
        <v>#REF!</v>
      </c>
      <c r="C20" s="65" t="e">
        <f t="shared" si="9"/>
        <v>#REF!</v>
      </c>
      <c r="D20" s="65" t="e">
        <f t="shared" si="7"/>
        <v>#REF!</v>
      </c>
      <c r="E20" s="54" t="e">
        <f t="shared" si="8"/>
        <v>#REF!</v>
      </c>
      <c r="F20" s="65" t="e">
        <f>'2025 Debt Data'!#REF!</f>
        <v>#REF!</v>
      </c>
      <c r="G20" s="54" t="e">
        <f t="shared" si="10"/>
        <v>#REF!</v>
      </c>
      <c r="H20" s="65" t="e">
        <f>F20*$C$23</f>
        <v>#REF!</v>
      </c>
    </row>
    <row r="21" spans="1:8">
      <c r="A21" s="79"/>
      <c r="B21" s="66"/>
      <c r="C21" s="55"/>
      <c r="D21" s="66"/>
      <c r="E21" s="55"/>
      <c r="F21" s="66"/>
      <c r="G21" s="55"/>
      <c r="H21" s="66"/>
    </row>
    <row r="22" spans="1:8">
      <c r="A22" s="80" t="s">
        <v>119</v>
      </c>
      <c r="B22" s="66"/>
      <c r="C22" s="55"/>
      <c r="D22" s="66"/>
      <c r="E22" s="55"/>
      <c r="F22" s="66"/>
      <c r="G22" s="55"/>
      <c r="H22" s="66"/>
    </row>
    <row r="23" spans="1:8" s="49" customFormat="1">
      <c r="A23" s="73" t="s">
        <v>113</v>
      </c>
      <c r="B23" s="67"/>
      <c r="C23" s="57" t="e">
        <f>#REF!</f>
        <v>#REF!</v>
      </c>
      <c r="D23" s="67"/>
      <c r="E23" s="57"/>
      <c r="F23" s="73"/>
      <c r="G23" s="57" t="e">
        <f>'2025 Debt Data'!#REF!</f>
        <v>#REF!</v>
      </c>
      <c r="H23" s="67"/>
    </row>
    <row r="24" spans="1:8" s="48" customFormat="1">
      <c r="A24" s="74" t="s">
        <v>27</v>
      </c>
      <c r="B24" s="68"/>
      <c r="C24" s="56" t="e">
        <f>#REF!</f>
        <v>#REF!</v>
      </c>
      <c r="D24" s="68"/>
      <c r="E24" s="56"/>
      <c r="F24" s="74"/>
      <c r="G24" s="56" t="e">
        <f>'2025 Debt Data'!#REF!</f>
        <v>#REF!</v>
      </c>
      <c r="H24" s="68"/>
    </row>
    <row r="25" spans="1:8" s="48" customFormat="1">
      <c r="A25" s="74" t="s">
        <v>120</v>
      </c>
      <c r="B25" s="68"/>
      <c r="C25" s="56" t="e">
        <f>C26+C27</f>
        <v>#REF!</v>
      </c>
      <c r="D25" s="68"/>
      <c r="E25" s="56"/>
      <c r="F25" s="68"/>
      <c r="G25" s="56" t="e">
        <f>G26+G27</f>
        <v>#REF!</v>
      </c>
      <c r="H25" s="68"/>
    </row>
    <row r="26" spans="1:8" s="59" customFormat="1">
      <c r="A26" s="81" t="s">
        <v>122</v>
      </c>
      <c r="B26" s="69"/>
      <c r="C26" s="58" t="e">
        <f>(C8/C24)*100</f>
        <v>#REF!</v>
      </c>
      <c r="D26" s="69"/>
      <c r="E26" s="58"/>
      <c r="F26" s="69"/>
      <c r="G26" s="58" t="e">
        <f>(G8/G24)*100</f>
        <v>#REF!</v>
      </c>
      <c r="H26" s="69"/>
    </row>
    <row r="27" spans="1:8" s="59" customFormat="1" ht="13.5" thickBot="1">
      <c r="A27" s="82" t="s">
        <v>121</v>
      </c>
      <c r="B27" s="70"/>
      <c r="C27" s="60" t="e">
        <f>(C14/C24)*100</f>
        <v>#REF!</v>
      </c>
      <c r="D27" s="70"/>
      <c r="E27" s="60"/>
      <c r="F27" s="70"/>
      <c r="G27" s="60" t="e">
        <f>(G14/G24)*100</f>
        <v>#REF!</v>
      </c>
      <c r="H27" s="70"/>
    </row>
    <row r="30" spans="1:8">
      <c r="A30" s="3"/>
    </row>
  </sheetData>
  <mergeCells count="3">
    <mergeCell ref="B2:C2"/>
    <mergeCell ref="D2:E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4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0.28515625" defaultRowHeight="12.75"/>
  <cols>
    <col min="1" max="1" width="65.85546875" style="90" bestFit="1" customWidth="1"/>
    <col min="2" max="11" width="13.42578125" style="90" customWidth="1"/>
    <col min="12" max="210" width="9.140625" style="90" customWidth="1"/>
    <col min="211" max="211" width="41" style="90" customWidth="1"/>
    <col min="212" max="212" width="11.28515625" style="90" bestFit="1" customWidth="1"/>
    <col min="213" max="213" width="10.5703125" style="90" bestFit="1" customWidth="1"/>
    <col min="214" max="214" width="10.28515625" style="90" bestFit="1"/>
    <col min="215" max="16384" width="10.28515625" style="90"/>
  </cols>
  <sheetData>
    <row r="1" spans="1:11" ht="21" thickBot="1">
      <c r="A1" s="109" t="s">
        <v>135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s="4" customFormat="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>
      <c r="A3" s="86" t="s">
        <v>97</v>
      </c>
      <c r="B3" s="98" t="s">
        <v>136</v>
      </c>
      <c r="C3" s="98" t="s">
        <v>137</v>
      </c>
      <c r="D3" s="98" t="s">
        <v>138</v>
      </c>
      <c r="E3" s="98" t="s">
        <v>142</v>
      </c>
      <c r="F3" s="98" t="s">
        <v>143</v>
      </c>
      <c r="G3" s="98" t="s">
        <v>144</v>
      </c>
      <c r="H3" s="98" t="s">
        <v>145</v>
      </c>
      <c r="I3" s="98" t="s">
        <v>155</v>
      </c>
      <c r="J3" s="98" t="s">
        <v>156</v>
      </c>
      <c r="K3" s="98" t="s">
        <v>157</v>
      </c>
    </row>
    <row r="4" spans="1:11">
      <c r="A4" s="90" t="s">
        <v>134</v>
      </c>
      <c r="B4" s="91">
        <v>28223.704236425292</v>
      </c>
      <c r="C4" s="91">
        <v>28325.054626551202</v>
      </c>
      <c r="D4" s="91">
        <v>28479.816504951603</v>
      </c>
      <c r="E4" s="91">
        <v>28822.081012865041</v>
      </c>
      <c r="F4" s="91">
        <v>28825.125758108079</v>
      </c>
      <c r="G4" s="91">
        <v>29110.254129814748</v>
      </c>
      <c r="H4" s="91">
        <v>29035.367182766233</v>
      </c>
      <c r="I4" s="91">
        <v>29218.866139970836</v>
      </c>
      <c r="J4" s="91">
        <v>29534.316597987563</v>
      </c>
      <c r="K4" s="91">
        <v>29269.0516926489</v>
      </c>
    </row>
    <row r="5" spans="1:11">
      <c r="A5" s="90" t="s">
        <v>96</v>
      </c>
      <c r="B5" s="91">
        <v>20909.733417210475</v>
      </c>
      <c r="C5" s="91">
        <v>21112.124706430386</v>
      </c>
      <c r="D5" s="91">
        <v>21039.215292040248</v>
      </c>
      <c r="E5" s="91">
        <v>22765.637085484286</v>
      </c>
      <c r="F5" s="91">
        <v>30688.115073425095</v>
      </c>
      <c r="G5" s="91">
        <v>30312.656855445537</v>
      </c>
      <c r="H5" s="91">
        <v>30817.405437295602</v>
      </c>
      <c r="I5" s="91">
        <v>28286.682300597538</v>
      </c>
      <c r="J5" s="91">
        <v>25558.155799283195</v>
      </c>
      <c r="K5" s="91">
        <v>28517.119281933705</v>
      </c>
    </row>
    <row r="6" spans="1:11" s="4" customFormat="1" ht="13.5" thickBot="1">
      <c r="A6" s="26" t="s">
        <v>94</v>
      </c>
      <c r="B6" s="41">
        <v>49133.437653635767</v>
      </c>
      <c r="C6" s="41">
        <v>49437.179332981585</v>
      </c>
      <c r="D6" s="41">
        <v>49519.031796991854</v>
      </c>
      <c r="E6" s="41">
        <v>51587.718098349331</v>
      </c>
      <c r="F6" s="41">
        <v>59513.24083153317</v>
      </c>
      <c r="G6" s="41">
        <v>59422.910985260285</v>
      </c>
      <c r="H6" s="41">
        <v>59852.772620061834</v>
      </c>
      <c r="I6" s="41">
        <v>57505.548440568375</v>
      </c>
      <c r="J6" s="41">
        <v>55092.472397270758</v>
      </c>
      <c r="K6" s="41">
        <v>57786.170974582608</v>
      </c>
    </row>
    <row r="7" spans="1:11" ht="13.5" thickTop="1"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>
      <c r="A8" s="108" t="s">
        <v>139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s="92" customFormat="1">
      <c r="A9" s="88" t="s">
        <v>105</v>
      </c>
      <c r="B9" s="97" t="s">
        <v>136</v>
      </c>
      <c r="C9" s="97" t="s">
        <v>137</v>
      </c>
      <c r="D9" s="97" t="s">
        <v>138</v>
      </c>
      <c r="E9" s="97" t="s">
        <v>142</v>
      </c>
      <c r="F9" s="97" t="s">
        <v>143</v>
      </c>
      <c r="G9" s="97" t="s">
        <v>144</v>
      </c>
      <c r="H9" s="87" t="s">
        <v>145</v>
      </c>
      <c r="I9" s="87" t="s">
        <v>155</v>
      </c>
      <c r="J9" s="87" t="s">
        <v>156</v>
      </c>
      <c r="K9" s="87" t="s">
        <v>157</v>
      </c>
    </row>
    <row r="10" spans="1:11">
      <c r="A10" s="90" t="s">
        <v>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>
      <c r="A11" s="90" t="s">
        <v>1</v>
      </c>
      <c r="B11" s="16">
        <v>28223.704236425292</v>
      </c>
      <c r="C11" s="16">
        <v>28325.054626551202</v>
      </c>
      <c r="D11" s="16">
        <v>28479.816504951603</v>
      </c>
      <c r="E11" s="16">
        <v>28822.081012865041</v>
      </c>
      <c r="F11" s="16">
        <v>28825.125758108079</v>
      </c>
      <c r="G11" s="16">
        <v>29110.254129814748</v>
      </c>
      <c r="H11" s="16">
        <v>29035.367182766233</v>
      </c>
      <c r="I11" s="16">
        <v>29218.866139970836</v>
      </c>
      <c r="J11" s="16">
        <v>29534.316597987563</v>
      </c>
      <c r="K11" s="16">
        <v>29269.0516926489</v>
      </c>
    </row>
    <row r="12" spans="1:11" s="4" customFormat="1" ht="13.5" thickBot="1">
      <c r="A12" s="10" t="s">
        <v>16</v>
      </c>
      <c r="B12" s="36">
        <v>28223.704236425292</v>
      </c>
      <c r="C12" s="36">
        <v>28325.054626551202</v>
      </c>
      <c r="D12" s="36">
        <v>28479.816504951603</v>
      </c>
      <c r="E12" s="36">
        <v>28822.081012865041</v>
      </c>
      <c r="F12" s="36">
        <v>28825.125758108079</v>
      </c>
      <c r="G12" s="36">
        <v>29110.254129814748</v>
      </c>
      <c r="H12" s="36">
        <v>29035.367182766233</v>
      </c>
      <c r="I12" s="36">
        <v>29218.866139970836</v>
      </c>
      <c r="J12" s="36">
        <v>29534.316597987563</v>
      </c>
      <c r="K12" s="36">
        <v>29269.0516926489</v>
      </c>
    </row>
    <row r="14" spans="1:11">
      <c r="A14" s="86" t="s">
        <v>104</v>
      </c>
      <c r="B14" s="98" t="s">
        <v>136</v>
      </c>
      <c r="C14" s="98" t="s">
        <v>137</v>
      </c>
      <c r="D14" s="98" t="s">
        <v>138</v>
      </c>
      <c r="E14" s="98" t="s">
        <v>142</v>
      </c>
      <c r="F14" s="98" t="s">
        <v>143</v>
      </c>
      <c r="G14" s="98" t="s">
        <v>144</v>
      </c>
      <c r="H14" s="98" t="s">
        <v>145</v>
      </c>
      <c r="I14" s="98" t="s">
        <v>155</v>
      </c>
      <c r="J14" s="98" t="s">
        <v>156</v>
      </c>
      <c r="K14" s="98" t="s">
        <v>157</v>
      </c>
    </row>
    <row r="15" spans="1:11">
      <c r="A15" s="90" t="s">
        <v>2</v>
      </c>
      <c r="B15" s="16">
        <v>11297.428440915999</v>
      </c>
      <c r="C15" s="16">
        <v>11363.537314229136</v>
      </c>
      <c r="D15" s="16">
        <v>11390.635679393225</v>
      </c>
      <c r="E15" s="16">
        <v>11536.96152013091</v>
      </c>
      <c r="F15" s="16">
        <v>11506.498356428478</v>
      </c>
      <c r="G15" s="16">
        <v>11637.155413060595</v>
      </c>
      <c r="H15" s="16">
        <v>11853.338827449143</v>
      </c>
      <c r="I15" s="16">
        <v>11935.548236851737</v>
      </c>
      <c r="J15" s="16">
        <v>12176.589772924479</v>
      </c>
      <c r="K15" s="16">
        <v>11973.533984523656</v>
      </c>
    </row>
    <row r="16" spans="1:11">
      <c r="A16" s="90" t="s">
        <v>3</v>
      </c>
      <c r="B16" s="16">
        <v>5278.7648549235964</v>
      </c>
      <c r="C16" s="16">
        <v>5313.1941692532055</v>
      </c>
      <c r="D16" s="16">
        <v>5403.529900786597</v>
      </c>
      <c r="E16" s="16">
        <v>5552.5319611256855</v>
      </c>
      <c r="F16" s="16">
        <v>5545.1256282757213</v>
      </c>
      <c r="G16" s="16">
        <v>5664.2030934833529</v>
      </c>
      <c r="H16" s="16">
        <v>5589.1176261982228</v>
      </c>
      <c r="I16" s="16">
        <v>5667.7094378515922</v>
      </c>
      <c r="J16" s="16">
        <v>5739.1908437793572</v>
      </c>
      <c r="K16" s="16">
        <v>5699.3676825098146</v>
      </c>
    </row>
    <row r="17" spans="1:11">
      <c r="A17" s="90" t="s">
        <v>4</v>
      </c>
      <c r="B17" s="16">
        <v>2577.1607731244994</v>
      </c>
      <c r="C17" s="16">
        <v>2577.9729756076626</v>
      </c>
      <c r="D17" s="16">
        <v>2615.3007573105792</v>
      </c>
      <c r="E17" s="16">
        <v>2662.2373641472432</v>
      </c>
      <c r="F17" s="16">
        <v>2703.1516059426826</v>
      </c>
      <c r="G17" s="16">
        <v>2738.5454558096039</v>
      </c>
      <c r="H17" s="16">
        <v>2688.2961714276635</v>
      </c>
      <c r="I17" s="16">
        <v>2710.9939075763027</v>
      </c>
      <c r="J17" s="16">
        <v>2713.9214235925283</v>
      </c>
      <c r="K17" s="16">
        <v>2691.5354679242291</v>
      </c>
    </row>
    <row r="18" spans="1:11">
      <c r="A18" s="90" t="s">
        <v>5</v>
      </c>
      <c r="B18" s="16">
        <v>9070.3501674611998</v>
      </c>
      <c r="C18" s="16">
        <v>9070.3501674611998</v>
      </c>
      <c r="D18" s="16">
        <v>9070.3501674611998</v>
      </c>
      <c r="E18" s="16">
        <v>9070.3501674611998</v>
      </c>
      <c r="F18" s="16">
        <v>9070.3501674611998</v>
      </c>
      <c r="G18" s="16">
        <v>9070.3501674611998</v>
      </c>
      <c r="H18" s="16">
        <v>8904.6145576912004</v>
      </c>
      <c r="I18" s="16">
        <v>8904.6145576912004</v>
      </c>
      <c r="J18" s="16">
        <v>8904.6145576912004</v>
      </c>
      <c r="K18" s="16">
        <v>8904.6145576912004</v>
      </c>
    </row>
    <row r="19" spans="1:11" s="4" customFormat="1" ht="13.5" thickBot="1">
      <c r="A19" s="10" t="s">
        <v>16</v>
      </c>
      <c r="B19" s="36">
        <v>28223.704236425292</v>
      </c>
      <c r="C19" s="36">
        <v>28325.054626551202</v>
      </c>
      <c r="D19" s="36">
        <v>28479.816504951603</v>
      </c>
      <c r="E19" s="36">
        <v>28822.081012865041</v>
      </c>
      <c r="F19" s="36">
        <v>28825.125758108079</v>
      </c>
      <c r="G19" s="36">
        <v>29110.254129814748</v>
      </c>
      <c r="H19" s="36">
        <v>29035.367182766233</v>
      </c>
      <c r="I19" s="36">
        <v>29218.866139970836</v>
      </c>
      <c r="J19" s="36">
        <v>29534.316597987563</v>
      </c>
      <c r="K19" s="36">
        <v>29269.0516926489</v>
      </c>
    </row>
    <row r="20" spans="1:11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08" t="s">
        <v>140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1">
      <c r="A22" s="86" t="s">
        <v>106</v>
      </c>
      <c r="B22" s="98" t="s">
        <v>136</v>
      </c>
      <c r="C22" s="98" t="s">
        <v>137</v>
      </c>
      <c r="D22" s="98" t="s">
        <v>138</v>
      </c>
      <c r="E22" s="98" t="s">
        <v>142</v>
      </c>
      <c r="F22" s="98" t="s">
        <v>143</v>
      </c>
      <c r="G22" s="98" t="s">
        <v>144</v>
      </c>
      <c r="H22" s="98" t="s">
        <v>145</v>
      </c>
      <c r="I22" s="98" t="s">
        <v>155</v>
      </c>
      <c r="J22" s="98" t="s">
        <v>156</v>
      </c>
      <c r="K22" s="98" t="s">
        <v>157</v>
      </c>
    </row>
    <row r="23" spans="1:11" s="4" customFormat="1">
      <c r="A23" s="32" t="s">
        <v>79</v>
      </c>
      <c r="B23" s="11">
        <v>7916.6104705475027</v>
      </c>
      <c r="C23" s="11">
        <v>8106.8350942861925</v>
      </c>
      <c r="D23" s="11">
        <v>8044.1644449664691</v>
      </c>
      <c r="E23" s="11">
        <v>8605.0596018958677</v>
      </c>
      <c r="F23" s="11">
        <v>11418.488166668289</v>
      </c>
      <c r="G23" s="11">
        <v>11122.819843241043</v>
      </c>
      <c r="H23" s="11">
        <v>11980.721529132916</v>
      </c>
      <c r="I23" s="11">
        <v>10870.462627282852</v>
      </c>
      <c r="J23" s="11">
        <v>9506.7275055125465</v>
      </c>
      <c r="K23" s="11">
        <v>10352.017880885793</v>
      </c>
    </row>
    <row r="24" spans="1:11">
      <c r="A24" s="33" t="s">
        <v>31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1:11">
      <c r="A25" s="33" t="s">
        <v>32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1:11">
      <c r="A26" s="33" t="s">
        <v>33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spans="1:11">
      <c r="A27" s="33" t="s">
        <v>34</v>
      </c>
      <c r="B27" s="17">
        <v>3738.644645701183</v>
      </c>
      <c r="C27" s="17">
        <v>3752.1588434012538</v>
      </c>
      <c r="D27" s="17">
        <v>3612.9801800769737</v>
      </c>
      <c r="E27" s="17">
        <v>3742.1425517231637</v>
      </c>
      <c r="F27" s="17">
        <v>4660.6569564710117</v>
      </c>
      <c r="G27" s="17">
        <v>4459.0438442298746</v>
      </c>
      <c r="H27" s="17">
        <v>4414.2882723958382</v>
      </c>
      <c r="I27" s="17">
        <v>4228.1529866645633</v>
      </c>
      <c r="J27" s="17">
        <v>3852.5895972219987</v>
      </c>
      <c r="K27" s="17">
        <v>4078.9212853147492</v>
      </c>
    </row>
    <row r="28" spans="1:11">
      <c r="A28" s="33" t="s">
        <v>35</v>
      </c>
      <c r="B28" s="17">
        <v>1729.1521857627208</v>
      </c>
      <c r="C28" s="17">
        <v>1853.8195095830811</v>
      </c>
      <c r="D28" s="17">
        <v>1962.1620033724207</v>
      </c>
      <c r="E28" s="17">
        <v>2156.4059132166899</v>
      </c>
      <c r="F28" s="17">
        <v>2896.0389898980079</v>
      </c>
      <c r="G28" s="17">
        <v>2816.2354407088565</v>
      </c>
      <c r="H28" s="17">
        <v>3246.5144997287084</v>
      </c>
      <c r="I28" s="17">
        <v>2703.6610481601306</v>
      </c>
      <c r="J28" s="17">
        <v>2236.6607847934201</v>
      </c>
      <c r="K28" s="17">
        <v>2525.6068077575537</v>
      </c>
    </row>
    <row r="29" spans="1:11">
      <c r="A29" s="33" t="s">
        <v>36</v>
      </c>
      <c r="B29" s="14">
        <v>2448.8136390835984</v>
      </c>
      <c r="C29" s="14">
        <v>2500.8567413018573</v>
      </c>
      <c r="D29" s="14">
        <v>2469.0222615170746</v>
      </c>
      <c r="E29" s="14">
        <v>2706.511136956015</v>
      </c>
      <c r="F29" s="14">
        <v>3861.7922202992677</v>
      </c>
      <c r="G29" s="14">
        <v>3847.5405583023112</v>
      </c>
      <c r="H29" s="14">
        <v>4319.9187570083677</v>
      </c>
      <c r="I29" s="14">
        <v>3938.6485924581571</v>
      </c>
      <c r="J29" s="14">
        <v>3417.4771234971272</v>
      </c>
      <c r="K29" s="14">
        <v>3747.4897878134889</v>
      </c>
    </row>
    <row r="30" spans="1:11">
      <c r="A30" s="3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</row>
    <row r="31" spans="1:11">
      <c r="A31" s="33" t="s">
        <v>38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</row>
    <row r="32" spans="1:11" s="4" customFormat="1">
      <c r="A32" s="32" t="s">
        <v>80</v>
      </c>
      <c r="B32" s="23">
        <v>8454.70438969305</v>
      </c>
      <c r="C32" s="23">
        <v>8434.4974222882374</v>
      </c>
      <c r="D32" s="23">
        <v>8427.3905693232118</v>
      </c>
      <c r="E32" s="23">
        <v>9156.1113713344475</v>
      </c>
      <c r="F32" s="23">
        <v>12365.143616753448</v>
      </c>
      <c r="G32" s="23">
        <v>12307.020446021092</v>
      </c>
      <c r="H32" s="23">
        <v>12077.599816127355</v>
      </c>
      <c r="I32" s="23">
        <v>11186.663007170653</v>
      </c>
      <c r="J32" s="23">
        <v>10332.984112427435</v>
      </c>
      <c r="K32" s="23">
        <v>11655.847814834211</v>
      </c>
    </row>
    <row r="33" spans="1:11">
      <c r="A33" s="33" t="s">
        <v>39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</row>
    <row r="34" spans="1:11">
      <c r="A34" s="33" t="s">
        <v>102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</row>
    <row r="35" spans="1:11">
      <c r="A35" s="33" t="s">
        <v>40</v>
      </c>
      <c r="B35" s="17">
        <v>4.0264352580727349</v>
      </c>
      <c r="C35" s="17">
        <v>1.3766427679594279E-4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</row>
    <row r="36" spans="1:11">
      <c r="A36" s="33" t="s">
        <v>41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</row>
    <row r="37" spans="1:11">
      <c r="A37" s="33" t="s">
        <v>42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</row>
    <row r="38" spans="1:11">
      <c r="A38" s="33" t="s">
        <v>43</v>
      </c>
      <c r="B38" s="17">
        <v>386.41272199999997</v>
      </c>
      <c r="C38" s="17">
        <v>386.41272199999997</v>
      </c>
      <c r="D38" s="17">
        <v>386.41272200000003</v>
      </c>
      <c r="E38" s="17">
        <v>386.41272199999997</v>
      </c>
      <c r="F38" s="17">
        <v>386.41272200000003</v>
      </c>
      <c r="G38" s="17">
        <v>386.41272200000003</v>
      </c>
      <c r="H38" s="17">
        <v>386.41272200000003</v>
      </c>
      <c r="I38" s="17">
        <v>386.41272199999997</v>
      </c>
      <c r="J38" s="17">
        <v>386.41272199999997</v>
      </c>
      <c r="K38" s="17">
        <v>386.41272200000003</v>
      </c>
    </row>
    <row r="39" spans="1:11">
      <c r="A39" s="33" t="s">
        <v>44</v>
      </c>
      <c r="B39" s="17">
        <v>18.948115000000001</v>
      </c>
      <c r="C39" s="17">
        <v>18.948115000000001</v>
      </c>
      <c r="D39" s="17">
        <v>18.948115000000001</v>
      </c>
      <c r="E39" s="17">
        <v>18.948115000000001</v>
      </c>
      <c r="F39" s="17">
        <v>18.948114999999998</v>
      </c>
      <c r="G39" s="17">
        <v>18.948115000000001</v>
      </c>
      <c r="H39" s="17">
        <v>18.948114999999998</v>
      </c>
      <c r="I39" s="17">
        <v>18.948115000000001</v>
      </c>
      <c r="J39" s="17">
        <v>18.948115000000001</v>
      </c>
      <c r="K39" s="17">
        <v>18.948114999999998</v>
      </c>
    </row>
    <row r="40" spans="1:11">
      <c r="A40" s="33" t="s">
        <v>45</v>
      </c>
      <c r="B40" s="17">
        <v>386.41272199999997</v>
      </c>
      <c r="C40" s="17">
        <v>386.41272199999997</v>
      </c>
      <c r="D40" s="17">
        <v>386.41272200000003</v>
      </c>
      <c r="E40" s="17">
        <v>386.41272199999997</v>
      </c>
      <c r="F40" s="17">
        <v>386.41272200000003</v>
      </c>
      <c r="G40" s="17">
        <v>386.41272200000003</v>
      </c>
      <c r="H40" s="17">
        <v>386.41272200000003</v>
      </c>
      <c r="I40" s="17">
        <v>386.41272199999997</v>
      </c>
      <c r="J40" s="17">
        <v>386.41272199999997</v>
      </c>
      <c r="K40" s="17">
        <v>386.41272200000003</v>
      </c>
    </row>
    <row r="41" spans="1:11">
      <c r="A41" s="33" t="s">
        <v>46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</row>
    <row r="42" spans="1:11">
      <c r="A42" s="33" t="s">
        <v>47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>
      <c r="A43" s="33" t="s">
        <v>48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</row>
    <row r="44" spans="1:11">
      <c r="A44" s="33" t="s">
        <v>49</v>
      </c>
      <c r="B44" s="17">
        <v>43.68712922254813</v>
      </c>
      <c r="C44" s="17">
        <v>29.978297699803058</v>
      </c>
      <c r="D44" s="17">
        <v>29.97557620769993</v>
      </c>
      <c r="E44" s="17">
        <v>26.687660537822012</v>
      </c>
      <c r="F44" s="17">
        <v>20.808495299024806</v>
      </c>
      <c r="G44" s="17">
        <v>20.74777561268807</v>
      </c>
      <c r="H44" s="17">
        <v>0</v>
      </c>
      <c r="I44" s="17">
        <v>0</v>
      </c>
      <c r="J44" s="17">
        <v>0</v>
      </c>
      <c r="K44" s="17">
        <v>0</v>
      </c>
    </row>
    <row r="45" spans="1:11">
      <c r="A45" s="33" t="s">
        <v>50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</row>
    <row r="46" spans="1:11">
      <c r="A46" s="33" t="s">
        <v>51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</row>
    <row r="47" spans="1:11">
      <c r="A47" s="33" t="s">
        <v>52</v>
      </c>
      <c r="B47" s="17">
        <v>1907.995920157829</v>
      </c>
      <c r="C47" s="17">
        <v>1910.891603058348</v>
      </c>
      <c r="D47" s="17">
        <v>1910.891603058348</v>
      </c>
      <c r="E47" s="17">
        <v>2097.2551970389418</v>
      </c>
      <c r="F47" s="17">
        <v>2886.8024180610787</v>
      </c>
      <c r="G47" s="17">
        <v>2878.3786596478981</v>
      </c>
      <c r="H47" s="17">
        <v>2826.292590406747</v>
      </c>
      <c r="I47" s="17">
        <v>2603.1766178314351</v>
      </c>
      <c r="J47" s="17">
        <v>2389.3910889893937</v>
      </c>
      <c r="K47" s="17">
        <v>2722.5759066526066</v>
      </c>
    </row>
    <row r="48" spans="1:11">
      <c r="A48" s="33" t="s">
        <v>53</v>
      </c>
      <c r="B48" s="17">
        <v>213.31891368396296</v>
      </c>
      <c r="C48" s="17">
        <v>210.15986400906175</v>
      </c>
      <c r="D48" s="17">
        <v>210.15986400906175</v>
      </c>
      <c r="E48" s="17">
        <v>230.65613261190498</v>
      </c>
      <c r="F48" s="17">
        <v>317.49053825436795</v>
      </c>
      <c r="G48" s="17">
        <v>316.56409327982004</v>
      </c>
      <c r="H48" s="17">
        <v>310.83566723463395</v>
      </c>
      <c r="I48" s="17">
        <v>286.29737192807107</v>
      </c>
      <c r="J48" s="17">
        <v>262.78523885017142</v>
      </c>
      <c r="K48" s="17">
        <v>299.42890605657692</v>
      </c>
    </row>
    <row r="49" spans="1:11">
      <c r="A49" s="33" t="s">
        <v>54</v>
      </c>
      <c r="B49" s="17">
        <v>73.846666840870938</v>
      </c>
      <c r="C49" s="17">
        <v>69.071463720732666</v>
      </c>
      <c r="D49" s="17">
        <v>61.967469912085363</v>
      </c>
      <c r="E49" s="17">
        <v>68.0109735750966</v>
      </c>
      <c r="F49" s="17">
        <v>93.614855859447161</v>
      </c>
      <c r="G49" s="17">
        <v>66.884293372886603</v>
      </c>
      <c r="H49" s="17">
        <v>65.673980086242182</v>
      </c>
      <c r="I49" s="17">
        <v>60.489480084519144</v>
      </c>
      <c r="J49" s="17">
        <v>55.521789686307962</v>
      </c>
      <c r="K49" s="17">
        <v>55.668798404474806</v>
      </c>
    </row>
    <row r="50" spans="1:11">
      <c r="A50" s="33" t="s">
        <v>55</v>
      </c>
      <c r="B50" s="17">
        <v>1897.4812724968479</v>
      </c>
      <c r="C50" s="17">
        <v>1901.6291004518012</v>
      </c>
      <c r="D50" s="17">
        <v>1901.6291004518012</v>
      </c>
      <c r="E50" s="17">
        <v>2087.0893500081229</v>
      </c>
      <c r="F50" s="17">
        <v>2872.8094658292093</v>
      </c>
      <c r="G50" s="17">
        <v>2865.1291085000771</v>
      </c>
      <c r="H50" s="17">
        <v>2813.2827982066196</v>
      </c>
      <c r="I50" s="17">
        <v>2591.1938574572364</v>
      </c>
      <c r="J50" s="17">
        <v>2378.3924111956994</v>
      </c>
      <c r="K50" s="17">
        <v>2710.043535830544</v>
      </c>
    </row>
    <row r="51" spans="1:11">
      <c r="A51" s="33" t="s">
        <v>56</v>
      </c>
      <c r="B51" s="17">
        <v>213.31891368396296</v>
      </c>
      <c r="C51" s="17">
        <v>210.15986400906175</v>
      </c>
      <c r="D51" s="17">
        <v>210.15986400906175</v>
      </c>
      <c r="E51" s="17">
        <v>230.65613261190498</v>
      </c>
      <c r="F51" s="17">
        <v>317.49053825436795</v>
      </c>
      <c r="G51" s="17">
        <v>316.56409327982004</v>
      </c>
      <c r="H51" s="17">
        <v>310.83566723463395</v>
      </c>
      <c r="I51" s="17">
        <v>286.29737192807107</v>
      </c>
      <c r="J51" s="17">
        <v>262.78523885017142</v>
      </c>
      <c r="K51" s="17">
        <v>299.42890605657692</v>
      </c>
    </row>
    <row r="52" spans="1:11">
      <c r="A52" s="33" t="s">
        <v>57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</row>
    <row r="53" spans="1:11">
      <c r="A53" s="33" t="s">
        <v>58</v>
      </c>
      <c r="B53" s="17">
        <v>60.933663058460773</v>
      </c>
      <c r="C53" s="17">
        <v>53.774262250769091</v>
      </c>
      <c r="D53" s="17">
        <v>53.774262250769091</v>
      </c>
      <c r="E53" s="17">
        <v>59.018706656024186</v>
      </c>
      <c r="F53" s="17">
        <v>81.237297838620918</v>
      </c>
      <c r="G53" s="17">
        <v>81.000245463006038</v>
      </c>
      <c r="H53" s="17">
        <v>79.534495159586115</v>
      </c>
      <c r="I53" s="17">
        <v>73.255804729214347</v>
      </c>
      <c r="J53" s="17">
        <v>67.239681640404953</v>
      </c>
      <c r="K53" s="17">
        <v>76.615811471275961</v>
      </c>
    </row>
    <row r="54" spans="1:11">
      <c r="A54" s="33" t="s">
        <v>59</v>
      </c>
      <c r="B54" s="17">
        <v>636.14082422571641</v>
      </c>
      <c r="C54" s="17">
        <v>637.85334538995221</v>
      </c>
      <c r="D54" s="17">
        <v>637.85334538995221</v>
      </c>
      <c r="E54" s="17">
        <v>700.06129150744152</v>
      </c>
      <c r="F54" s="17">
        <v>1005.9918859320765</v>
      </c>
      <c r="G54" s="17">
        <v>1003.5149774119744</v>
      </c>
      <c r="H54" s="17">
        <v>985.35574376743159</v>
      </c>
      <c r="I54" s="17">
        <v>907.56882041435415</v>
      </c>
      <c r="J54" s="17">
        <v>833.03485337432198</v>
      </c>
      <c r="K54" s="17">
        <v>949.19606574664158</v>
      </c>
    </row>
    <row r="55" spans="1:11">
      <c r="A55" s="33" t="s">
        <v>60</v>
      </c>
      <c r="B55" s="17">
        <v>44.253700294622966</v>
      </c>
      <c r="C55" s="17">
        <v>41.419597690792777</v>
      </c>
      <c r="D55" s="17">
        <v>41.419597690792777</v>
      </c>
      <c r="E55" s="17">
        <v>35.712180743231315</v>
      </c>
      <c r="F55" s="17">
        <v>49.156635715744137</v>
      </c>
      <c r="G55" s="17">
        <v>49.013195478517133</v>
      </c>
      <c r="H55" s="17">
        <v>48.12627092991157</v>
      </c>
      <c r="I55" s="17">
        <v>44.327039462724784</v>
      </c>
      <c r="J55" s="17">
        <v>40.686687321948789</v>
      </c>
      <c r="K55" s="17">
        <v>46.360177341708315</v>
      </c>
    </row>
    <row r="56" spans="1:11">
      <c r="A56" s="33" t="s">
        <v>61</v>
      </c>
      <c r="B56" s="17">
        <v>620.72918211096373</v>
      </c>
      <c r="C56" s="17">
        <v>623.15594756014355</v>
      </c>
      <c r="D56" s="17">
        <v>623.15594756014355</v>
      </c>
      <c r="E56" s="17">
        <v>683.9305000317861</v>
      </c>
      <c r="F56" s="17">
        <v>941.40771426626861</v>
      </c>
      <c r="G56" s="17">
        <v>938.66066406855884</v>
      </c>
      <c r="H56" s="17">
        <v>921.67500994735985</v>
      </c>
      <c r="I56" s="17">
        <v>848.91523378661543</v>
      </c>
      <c r="J56" s="17">
        <v>779.1981846421271</v>
      </c>
      <c r="K56" s="17">
        <v>887.85222887533803</v>
      </c>
    </row>
    <row r="57" spans="1:11">
      <c r="A57" s="33" t="s">
        <v>62</v>
      </c>
      <c r="B57" s="17">
        <v>601.5743218772252</v>
      </c>
      <c r="C57" s="17">
        <v>603.9741594048063</v>
      </c>
      <c r="D57" s="17">
        <v>603.9741594048063</v>
      </c>
      <c r="E57" s="17">
        <v>662.87796893431573</v>
      </c>
      <c r="F57" s="17">
        <v>931.52861440336017</v>
      </c>
      <c r="G57" s="17">
        <v>929.78380409492786</v>
      </c>
      <c r="H57" s="17">
        <v>912.5894834036153</v>
      </c>
      <c r="I57" s="17">
        <v>840.54694582533295</v>
      </c>
      <c r="J57" s="17">
        <v>771.51714120165457</v>
      </c>
      <c r="K57" s="17">
        <v>879.10011462106274</v>
      </c>
    </row>
    <row r="58" spans="1:11">
      <c r="A58" s="33" t="s">
        <v>63</v>
      </c>
      <c r="B58" s="17">
        <v>582.40056213539583</v>
      </c>
      <c r="C58" s="17">
        <v>585.53814272290799</v>
      </c>
      <c r="D58" s="17">
        <v>585.53814272290799</v>
      </c>
      <c r="E58" s="17">
        <v>642.64394219155054</v>
      </c>
      <c r="F58" s="17">
        <v>884.57813283293308</v>
      </c>
      <c r="G58" s="17">
        <v>880.15497072281676</v>
      </c>
      <c r="H58" s="17">
        <v>864.22801385967091</v>
      </c>
      <c r="I58" s="17">
        <v>796.00327502915218</v>
      </c>
      <c r="J58" s="17">
        <v>730.63161336530879</v>
      </c>
      <c r="K58" s="17">
        <v>832.51336976754851</v>
      </c>
    </row>
    <row r="59" spans="1:11">
      <c r="A59" s="33" t="s">
        <v>64</v>
      </c>
      <c r="B59" s="17">
        <v>85.141607295674731</v>
      </c>
      <c r="C59" s="17">
        <v>83.880741288985575</v>
      </c>
      <c r="D59" s="17">
        <v>83.880741288985575</v>
      </c>
      <c r="E59" s="17">
        <v>92.061381356351234</v>
      </c>
      <c r="F59" s="17">
        <v>126.7194467725156</v>
      </c>
      <c r="G59" s="17">
        <v>126.34967639987592</v>
      </c>
      <c r="H59" s="17">
        <v>124.06329966778675</v>
      </c>
      <c r="I59" s="17">
        <v>114.26937250672911</v>
      </c>
      <c r="J59" s="17">
        <v>104.88501569264942</v>
      </c>
      <c r="K59" s="17">
        <v>119.51053890238872</v>
      </c>
    </row>
    <row r="60" spans="1:11">
      <c r="A60" s="33" t="s">
        <v>65</v>
      </c>
      <c r="B60" s="17">
        <v>678.08171835089536</v>
      </c>
      <c r="C60" s="17">
        <v>681.23733636679583</v>
      </c>
      <c r="D60" s="17">
        <v>681.23733636679583</v>
      </c>
      <c r="E60" s="17">
        <v>747.6763945299532</v>
      </c>
      <c r="F60" s="17">
        <v>1043.7340184344343</v>
      </c>
      <c r="G60" s="17">
        <v>1042.5013296882271</v>
      </c>
      <c r="H60" s="17">
        <v>1023.3332372231158</v>
      </c>
      <c r="I60" s="17">
        <v>942.54825718719587</v>
      </c>
      <c r="J60" s="17">
        <v>865.14160861727635</v>
      </c>
      <c r="K60" s="17">
        <v>985.77989610746863</v>
      </c>
    </row>
    <row r="61" spans="1:11" s="4" customFormat="1">
      <c r="A61" s="32" t="s">
        <v>81</v>
      </c>
      <c r="B61" s="11">
        <v>4478.7844441163606</v>
      </c>
      <c r="C61" s="11">
        <v>4512.6237270527354</v>
      </c>
      <c r="D61" s="11">
        <v>4512.6237270527354</v>
      </c>
      <c r="E61" s="11">
        <v>4952.7265433033599</v>
      </c>
      <c r="F61" s="11">
        <v>6854.1654741519287</v>
      </c>
      <c r="G61" s="11">
        <v>6832.3731747014108</v>
      </c>
      <c r="H61" s="11">
        <v>6708.7370919136038</v>
      </c>
      <c r="I61" s="11">
        <v>6179.1293626590214</v>
      </c>
      <c r="J61" s="11">
        <v>5671.669196671548</v>
      </c>
      <c r="K61" s="11">
        <v>6462.5460338067942</v>
      </c>
    </row>
    <row r="62" spans="1:11">
      <c r="A62" s="33" t="s">
        <v>66</v>
      </c>
      <c r="B62" s="14">
        <v>386.70781600109751</v>
      </c>
      <c r="C62" s="14">
        <v>388.10555297403749</v>
      </c>
      <c r="D62" s="14">
        <v>388.10555297403749</v>
      </c>
      <c r="E62" s="14">
        <v>425.95633717357367</v>
      </c>
      <c r="F62" s="14">
        <v>623.21599527471767</v>
      </c>
      <c r="G62" s="14">
        <v>623.29093774236082</v>
      </c>
      <c r="H62" s="14">
        <v>612.01209684635376</v>
      </c>
      <c r="I62" s="14">
        <v>563.69803528060538</v>
      </c>
      <c r="J62" s="14">
        <v>517.40441011733276</v>
      </c>
      <c r="K62" s="14">
        <v>589.5530403007657</v>
      </c>
    </row>
    <row r="63" spans="1:11">
      <c r="A63" s="33" t="s">
        <v>103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</row>
    <row r="64" spans="1:11">
      <c r="A64" s="33" t="s">
        <v>67</v>
      </c>
      <c r="B64" s="14">
        <v>368.07355664142881</v>
      </c>
      <c r="C64" s="14">
        <v>369.80030197325232</v>
      </c>
      <c r="D64" s="14">
        <v>369.80030197325232</v>
      </c>
      <c r="E64" s="14">
        <v>405.86582930119869</v>
      </c>
      <c r="F64" s="14">
        <v>558.6608911921129</v>
      </c>
      <c r="G64" s="14">
        <v>558.64558709477274</v>
      </c>
      <c r="H64" s="14">
        <v>548.53654441091646</v>
      </c>
      <c r="I64" s="14">
        <v>505.23343240660375</v>
      </c>
      <c r="J64" s="14">
        <v>463.74120487357362</v>
      </c>
      <c r="K64" s="14">
        <v>528.40685525652191</v>
      </c>
    </row>
    <row r="65" spans="1:11">
      <c r="A65" s="33" t="s">
        <v>68</v>
      </c>
      <c r="B65" s="14">
        <v>405.12811976978907</v>
      </c>
      <c r="C65" s="14">
        <v>407.39900758151089</v>
      </c>
      <c r="D65" s="14">
        <v>407.39900758151089</v>
      </c>
      <c r="E65" s="14">
        <v>447.13142522126708</v>
      </c>
      <c r="F65" s="14">
        <v>615.46161923559328</v>
      </c>
      <c r="G65" s="14">
        <v>615.33625455638276</v>
      </c>
      <c r="H65" s="14">
        <v>604.20135864753979</v>
      </c>
      <c r="I65" s="14">
        <v>556.50390006751013</v>
      </c>
      <c r="J65" s="14">
        <v>510.80109228887352</v>
      </c>
      <c r="K65" s="14">
        <v>582.02893338223839</v>
      </c>
    </row>
    <row r="66" spans="1:11">
      <c r="A66" s="33" t="s">
        <v>69</v>
      </c>
      <c r="B66" s="14">
        <v>413.91793992565829</v>
      </c>
      <c r="C66" s="14">
        <v>415.22107106540176</v>
      </c>
      <c r="D66" s="14">
        <v>415.22107106540176</v>
      </c>
      <c r="E66" s="14">
        <v>455.71635137139668</v>
      </c>
      <c r="F66" s="14">
        <v>627.2784861595901</v>
      </c>
      <c r="G66" s="14">
        <v>629.14752346052421</v>
      </c>
      <c r="H66" s="14">
        <v>617.76270396847303</v>
      </c>
      <c r="I66" s="14">
        <v>568.99467231296637</v>
      </c>
      <c r="J66" s="14">
        <v>522.26606154737567</v>
      </c>
      <c r="K66" s="14">
        <v>595.09261693640826</v>
      </c>
    </row>
    <row r="67" spans="1:11">
      <c r="A67" s="33" t="s">
        <v>70</v>
      </c>
      <c r="B67" s="14">
        <v>9.0392621360491781</v>
      </c>
      <c r="C67" s="14">
        <v>8.9053992843259664</v>
      </c>
      <c r="D67" s="14">
        <v>8.9053992843259664</v>
      </c>
      <c r="E67" s="14">
        <v>9.7739164800700724</v>
      </c>
      <c r="F67" s="14">
        <v>13.453472790736114</v>
      </c>
      <c r="G67" s="14">
        <v>13.414215235768575</v>
      </c>
      <c r="H67" s="14">
        <v>13.171476588007959</v>
      </c>
      <c r="I67" s="14">
        <v>12.131680913929001</v>
      </c>
      <c r="J67" s="14">
        <v>11.135368254172636</v>
      </c>
      <c r="K67" s="14">
        <v>12.688121865113935</v>
      </c>
    </row>
    <row r="68" spans="1:11">
      <c r="A68" s="33" t="s">
        <v>71</v>
      </c>
      <c r="B68" s="14">
        <v>2848.6029131090891</v>
      </c>
      <c r="C68" s="14">
        <v>2876.5782452470748</v>
      </c>
      <c r="D68" s="14">
        <v>2876.5782452470748</v>
      </c>
      <c r="E68" s="14">
        <v>3157.1223950526592</v>
      </c>
      <c r="F68" s="14">
        <v>4345.6745640781328</v>
      </c>
      <c r="G68" s="14">
        <v>4332.9937818946801</v>
      </c>
      <c r="H68" s="14">
        <v>4254.5855386328803</v>
      </c>
      <c r="I68" s="14">
        <v>3918.7158577728683</v>
      </c>
      <c r="J68" s="14">
        <v>3596.8918461798462</v>
      </c>
      <c r="K68" s="14">
        <v>4098.4546750722111</v>
      </c>
    </row>
    <row r="69" spans="1:11">
      <c r="A69" s="33" t="s">
        <v>72</v>
      </c>
      <c r="B69" s="14">
        <v>4.1741824702600647</v>
      </c>
      <c r="C69" s="14">
        <v>4.1123668086859135</v>
      </c>
      <c r="D69" s="14">
        <v>4.1123668086859135</v>
      </c>
      <c r="E69" s="14">
        <v>4.5134337540880543</v>
      </c>
      <c r="F69" s="14">
        <v>6.2125922937064297</v>
      </c>
      <c r="G69" s="14">
        <v>6.1944638009927093</v>
      </c>
      <c r="H69" s="14">
        <v>6.0823710888789462</v>
      </c>
      <c r="I69" s="14">
        <v>5.6022105613859736</v>
      </c>
      <c r="J69" s="14">
        <v>5.1421297741867988</v>
      </c>
      <c r="K69" s="14">
        <v>5.8591658337536101</v>
      </c>
    </row>
    <row r="70" spans="1:11">
      <c r="A70" s="33" t="s">
        <v>73</v>
      </c>
      <c r="B70" s="14">
        <v>43.140654062987394</v>
      </c>
      <c r="C70" s="14">
        <v>42.501782118446123</v>
      </c>
      <c r="D70" s="14">
        <v>42.501782118446123</v>
      </c>
      <c r="E70" s="14">
        <v>46.646854949106256</v>
      </c>
      <c r="F70" s="14">
        <v>64.207853127338794</v>
      </c>
      <c r="G70" s="14">
        <v>53.35041091592911</v>
      </c>
      <c r="H70" s="14">
        <v>52.385001730554293</v>
      </c>
      <c r="I70" s="14">
        <v>48.249573343152285</v>
      </c>
      <c r="J70" s="14">
        <v>44.287083636187411</v>
      </c>
      <c r="K70" s="14">
        <v>50.462625159781027</v>
      </c>
    </row>
    <row r="71" spans="1:11">
      <c r="A71" s="33" t="s">
        <v>74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</row>
    <row r="72" spans="1:11">
      <c r="A72" s="3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</row>
    <row r="73" spans="1:11">
      <c r="A73" s="33" t="s">
        <v>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</row>
    <row r="74" spans="1:11">
      <c r="A74" s="33" t="s">
        <v>76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</row>
    <row r="75" spans="1:11">
      <c r="A75" s="33" t="s">
        <v>77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</row>
    <row r="76" spans="1:11">
      <c r="A76" s="33" t="s">
        <v>78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</row>
    <row r="77" spans="1:11" s="4" customFormat="1">
      <c r="A77" s="4" t="s">
        <v>82</v>
      </c>
      <c r="B77" s="13">
        <v>59.634112853560559</v>
      </c>
      <c r="C77" s="13">
        <v>58.168462803218468</v>
      </c>
      <c r="D77" s="13">
        <v>55.03655069782922</v>
      </c>
      <c r="E77" s="13">
        <v>51.73956895061044</v>
      </c>
      <c r="F77" s="13">
        <v>50.317815851429636</v>
      </c>
      <c r="G77" s="13">
        <v>50.443391481992492</v>
      </c>
      <c r="H77" s="13">
        <v>50.347000121723035</v>
      </c>
      <c r="I77" s="13">
        <v>50.427303485013802</v>
      </c>
      <c r="J77" s="13">
        <v>46.774984671666232</v>
      </c>
      <c r="K77" s="13">
        <v>46.707552406906515</v>
      </c>
    </row>
    <row r="78" spans="1:11" s="4" customFormat="1" ht="13.5" thickBot="1">
      <c r="A78" s="10" t="s">
        <v>83</v>
      </c>
      <c r="B78" s="35">
        <v>20909.733417210475</v>
      </c>
      <c r="C78" s="35">
        <v>21112.124706430386</v>
      </c>
      <c r="D78" s="35">
        <v>21039.215292040248</v>
      </c>
      <c r="E78" s="35">
        <v>22765.637085484286</v>
      </c>
      <c r="F78" s="35">
        <v>30688.115073425095</v>
      </c>
      <c r="G78" s="35">
        <v>30312.656855445537</v>
      </c>
      <c r="H78" s="35">
        <v>30817.405437295602</v>
      </c>
      <c r="I78" s="35">
        <v>28286.682300597538</v>
      </c>
      <c r="J78" s="35">
        <v>25558.155799283195</v>
      </c>
      <c r="K78" s="35">
        <v>28517.119281933705</v>
      </c>
    </row>
    <row r="79" spans="1:11">
      <c r="B79" s="47"/>
      <c r="C79" s="47"/>
      <c r="D79" s="47"/>
      <c r="E79" s="47"/>
      <c r="F79" s="47"/>
      <c r="G79" s="47"/>
      <c r="H79" s="47"/>
      <c r="I79" s="47"/>
      <c r="J79" s="47"/>
      <c r="K79" s="47"/>
    </row>
    <row r="80" spans="1:11">
      <c r="A80" s="108" t="s">
        <v>141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>
      <c r="A81" s="89"/>
      <c r="B81" s="97" t="s">
        <v>136</v>
      </c>
      <c r="C81" s="97" t="s">
        <v>137</v>
      </c>
      <c r="D81" s="97" t="s">
        <v>138</v>
      </c>
      <c r="E81" s="97" t="s">
        <v>142</v>
      </c>
      <c r="F81" s="97" t="s">
        <v>143</v>
      </c>
      <c r="G81" s="97" t="s">
        <v>144</v>
      </c>
      <c r="H81" s="97" t="s">
        <v>145</v>
      </c>
      <c r="I81" s="97" t="s">
        <v>155</v>
      </c>
      <c r="J81" s="97" t="s">
        <v>156</v>
      </c>
      <c r="K81" s="97" t="s">
        <v>157</v>
      </c>
    </row>
    <row r="82" spans="1:11" s="4" customFormat="1">
      <c r="A82" s="4" t="s">
        <v>7</v>
      </c>
      <c r="B82" s="7">
        <v>9084.7195446746719</v>
      </c>
      <c r="C82" s="7">
        <v>9106.0817119113908</v>
      </c>
      <c r="D82" s="7">
        <v>8732.9825441141093</v>
      </c>
      <c r="E82" s="7">
        <v>9398.8228819314118</v>
      </c>
      <c r="F82" s="7">
        <v>12332.119654390739</v>
      </c>
      <c r="G82" s="7">
        <v>12777.984384503488</v>
      </c>
      <c r="H82" s="7">
        <v>14411.864399254089</v>
      </c>
      <c r="I82" s="7">
        <v>13006.32681132445</v>
      </c>
      <c r="J82" s="7">
        <v>11663.801806125315</v>
      </c>
      <c r="K82" s="7">
        <v>12752.559112183484</v>
      </c>
    </row>
    <row r="83" spans="1:11">
      <c r="A83" s="93" t="s">
        <v>8</v>
      </c>
      <c r="B83" s="18">
        <v>3834.1507296981258</v>
      </c>
      <c r="C83" s="18">
        <v>3755.1485799791471</v>
      </c>
      <c r="D83" s="18">
        <v>3755.0582814169315</v>
      </c>
      <c r="E83" s="18">
        <v>4121.8638943003862</v>
      </c>
      <c r="F83" s="18">
        <v>5674.7411941546516</v>
      </c>
      <c r="G83" s="18">
        <v>5655.5762430200093</v>
      </c>
      <c r="H83" s="18">
        <v>5553.0540642342439</v>
      </c>
      <c r="I83" s="18">
        <v>5115.0010755148742</v>
      </c>
      <c r="J83" s="18">
        <v>4694.4430500072431</v>
      </c>
      <c r="K83" s="18">
        <v>5343.0469806978135</v>
      </c>
    </row>
    <row r="84" spans="1:11">
      <c r="A84" s="93" t="s">
        <v>9</v>
      </c>
      <c r="B84" s="18">
        <v>5250.5688149765465</v>
      </c>
      <c r="C84" s="18">
        <v>5350.9331319322437</v>
      </c>
      <c r="D84" s="18">
        <v>4977.9242626971773</v>
      </c>
      <c r="E84" s="18">
        <v>5276.9589876310256</v>
      </c>
      <c r="F84" s="18">
        <v>6657.3784602360884</v>
      </c>
      <c r="G84" s="18">
        <v>7122.40814148348</v>
      </c>
      <c r="H84" s="18">
        <v>8858.8103350198453</v>
      </c>
      <c r="I84" s="18">
        <v>7891.3257358095761</v>
      </c>
      <c r="J84" s="18">
        <v>6969.3587561180721</v>
      </c>
      <c r="K84" s="18">
        <v>7409.5121314856715</v>
      </c>
    </row>
    <row r="85" spans="1:11" s="4" customFormat="1">
      <c r="A85" s="4" t="s">
        <v>10</v>
      </c>
      <c r="B85" s="24">
        <v>10877.216803992507</v>
      </c>
      <c r="C85" s="24">
        <v>11032.585339475318</v>
      </c>
      <c r="D85" s="24">
        <v>11348.547734563708</v>
      </c>
      <c r="E85" s="24">
        <v>12314.288083871597</v>
      </c>
      <c r="F85" s="24">
        <v>16997.1113952669</v>
      </c>
      <c r="G85" s="24">
        <v>16229.48125506313</v>
      </c>
      <c r="H85" s="24">
        <v>15203.937000447146</v>
      </c>
      <c r="I85" s="24">
        <v>14161.014110252663</v>
      </c>
      <c r="J85" s="24">
        <v>12825.715916734029</v>
      </c>
      <c r="K85" s="24">
        <v>12825.715916734029</v>
      </c>
    </row>
    <row r="86" spans="1:11">
      <c r="A86" s="93" t="s">
        <v>11</v>
      </c>
      <c r="B86" s="25">
        <v>263.98496299248092</v>
      </c>
      <c r="C86" s="25">
        <v>288.14501834236506</v>
      </c>
      <c r="D86" s="25">
        <v>275.90500218821194</v>
      </c>
      <c r="E86" s="25">
        <v>274.31945207704968</v>
      </c>
      <c r="F86" s="25">
        <v>383.09403058793788</v>
      </c>
      <c r="G86" s="25">
        <v>387.79710553358149</v>
      </c>
      <c r="H86" s="25">
        <v>421.22763176682241</v>
      </c>
      <c r="I86" s="25">
        <v>381.85629474736317</v>
      </c>
      <c r="J86" s="25">
        <v>316.50694339379697</v>
      </c>
      <c r="K86" s="25">
        <v>316.50694339379697</v>
      </c>
    </row>
    <row r="87" spans="1:11">
      <c r="A87" s="93" t="s">
        <v>12</v>
      </c>
      <c r="B87" s="25">
        <v>162.02426331083703</v>
      </c>
      <c r="C87" s="25">
        <v>162.38584055890797</v>
      </c>
      <c r="D87" s="25">
        <v>171.72034003759865</v>
      </c>
      <c r="E87" s="25">
        <v>182.35195438584884</v>
      </c>
      <c r="F87" s="25">
        <v>269.20926092579555</v>
      </c>
      <c r="G87" s="25">
        <v>273.87861938700166</v>
      </c>
      <c r="H87" s="25">
        <v>261.2914924365511</v>
      </c>
      <c r="I87" s="25">
        <v>240.28890718897571</v>
      </c>
      <c r="J87" s="25">
        <v>220.91024824321192</v>
      </c>
      <c r="K87" s="25">
        <v>220.91024824321192</v>
      </c>
    </row>
    <row r="88" spans="1:11">
      <c r="A88" s="93" t="s">
        <v>13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</row>
    <row r="89" spans="1:11">
      <c r="A89" s="93" t="s">
        <v>14</v>
      </c>
      <c r="B89" s="25">
        <v>10451.207577689189</v>
      </c>
      <c r="C89" s="25">
        <v>10582.054480574045</v>
      </c>
      <c r="D89" s="25">
        <v>10900.922392337898</v>
      </c>
      <c r="E89" s="25">
        <v>11857.6166774087</v>
      </c>
      <c r="F89" s="25">
        <v>16344.808103753168</v>
      </c>
      <c r="G89" s="25">
        <v>15567.805530142547</v>
      </c>
      <c r="H89" s="25">
        <v>14521.417876243771</v>
      </c>
      <c r="I89" s="25">
        <v>13538.868908316324</v>
      </c>
      <c r="J89" s="25">
        <v>12288.29872509702</v>
      </c>
      <c r="K89" s="25">
        <v>12288.29872509702</v>
      </c>
    </row>
    <row r="90" spans="1:11" s="4" customFormat="1">
      <c r="A90" s="4" t="s">
        <v>84</v>
      </c>
      <c r="B90" s="12">
        <v>888.16295568973123</v>
      </c>
      <c r="C90" s="12">
        <v>915.28919224045865</v>
      </c>
      <c r="D90" s="12">
        <v>902.64846266484312</v>
      </c>
      <c r="E90" s="12">
        <v>1000.7865507306652</v>
      </c>
      <c r="F90" s="12">
        <v>1308.5662079160243</v>
      </c>
      <c r="G90" s="12">
        <v>1254.7478243969288</v>
      </c>
      <c r="H90" s="12">
        <v>1151.2570374726376</v>
      </c>
      <c r="I90" s="12">
        <v>1068.9140755354078</v>
      </c>
      <c r="J90" s="12">
        <v>1021.863091752185</v>
      </c>
      <c r="K90" s="12">
        <v>1021.863091752185</v>
      </c>
    </row>
    <row r="91" spans="1:11" s="4" customFormat="1">
      <c r="A91" s="4" t="s">
        <v>15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</row>
    <row r="92" spans="1:11" s="4" customFormat="1">
      <c r="A92" s="4" t="s">
        <v>29</v>
      </c>
      <c r="B92" s="13">
        <v>59.634112853560559</v>
      </c>
      <c r="C92" s="13">
        <v>58.168462803218468</v>
      </c>
      <c r="D92" s="13">
        <v>55.03655069782922</v>
      </c>
      <c r="E92" s="13">
        <v>51.73956895061044</v>
      </c>
      <c r="F92" s="13">
        <v>50.317815851429636</v>
      </c>
      <c r="G92" s="13">
        <v>50.443391481992492</v>
      </c>
      <c r="H92" s="13">
        <v>50.347000121723035</v>
      </c>
      <c r="I92" s="13">
        <v>50.427303485013802</v>
      </c>
      <c r="J92" s="13">
        <v>46.774984671666232</v>
      </c>
      <c r="K92" s="13">
        <v>46.707552406906515</v>
      </c>
    </row>
    <row r="93" spans="1:11" s="4" customFormat="1" ht="13.5" thickBot="1">
      <c r="A93" s="10" t="s">
        <v>28</v>
      </c>
      <c r="B93" s="35">
        <v>20909.733417210471</v>
      </c>
      <c r="C93" s="35">
        <v>21112.124706430386</v>
      </c>
      <c r="D93" s="35">
        <v>21039.215292040491</v>
      </c>
      <c r="E93" s="35">
        <v>22765.63708548429</v>
      </c>
      <c r="F93" s="35">
        <v>30688.115073425095</v>
      </c>
      <c r="G93" s="35">
        <v>30312.656855445537</v>
      </c>
      <c r="H93" s="35">
        <v>30817.405437295598</v>
      </c>
      <c r="I93" s="35">
        <v>28286.682300597535</v>
      </c>
      <c r="J93" s="35">
        <v>25558.155799283195</v>
      </c>
      <c r="K93" s="35">
        <v>26646.845673076605</v>
      </c>
    </row>
    <row r="94" spans="1:11" ht="13.5" customHeight="1">
      <c r="A94" s="4"/>
      <c r="B94" s="47"/>
      <c r="C94" s="47"/>
      <c r="D94" s="47"/>
      <c r="E94" s="47"/>
      <c r="F94" s="47"/>
      <c r="G94" s="47"/>
      <c r="H94" s="47"/>
      <c r="I94" s="47"/>
      <c r="J94" s="47"/>
      <c r="K94" s="47"/>
    </row>
    <row r="95" spans="1:11" s="4" customFormat="1" ht="13.5" thickBot="1">
      <c r="A95" s="26"/>
      <c r="B95" s="46"/>
      <c r="C95" s="46"/>
      <c r="D95" s="46"/>
      <c r="E95" s="46"/>
      <c r="F95" s="46"/>
      <c r="G95" s="46"/>
      <c r="H95" s="46"/>
      <c r="I95" s="46"/>
      <c r="J95" s="46"/>
      <c r="K95" s="46"/>
    </row>
    <row r="96" spans="1:11" s="4" customFormat="1" ht="13.5" thickTop="1">
      <c r="A96" s="96" t="s">
        <v>30</v>
      </c>
      <c r="B96" s="99" t="s">
        <v>136</v>
      </c>
      <c r="C96" s="99" t="s">
        <v>137</v>
      </c>
      <c r="D96" s="99" t="s">
        <v>138</v>
      </c>
      <c r="E96" s="99" t="s">
        <v>142</v>
      </c>
      <c r="F96" s="99" t="s">
        <v>143</v>
      </c>
      <c r="G96" s="99" t="s">
        <v>144</v>
      </c>
      <c r="H96" s="99" t="s">
        <v>145</v>
      </c>
      <c r="I96" s="99" t="s">
        <v>155</v>
      </c>
      <c r="J96" s="99" t="s">
        <v>156</v>
      </c>
      <c r="K96" s="99" t="s">
        <v>157</v>
      </c>
    </row>
    <row r="97" spans="1:24" s="3" customFormat="1"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</row>
    <row r="98" spans="1:24" s="6" customFormat="1">
      <c r="A98" s="6" t="s">
        <v>85</v>
      </c>
      <c r="B98" s="29">
        <v>1400006.08563548</v>
      </c>
      <c r="C98" s="29">
        <v>1400006.08563548</v>
      </c>
      <c r="D98" s="29">
        <v>1400006.08563548</v>
      </c>
      <c r="E98" s="29">
        <v>1400006.08563548</v>
      </c>
      <c r="F98" s="29">
        <v>1400006.08563548</v>
      </c>
      <c r="G98" s="29">
        <v>1400006.08563548</v>
      </c>
      <c r="H98" s="29">
        <v>1400006.08563548</v>
      </c>
      <c r="I98" s="29">
        <v>1400006.08563548</v>
      </c>
      <c r="J98" s="29">
        <v>1400006.08563548</v>
      </c>
      <c r="K98" s="29">
        <v>1400006.08563548</v>
      </c>
    </row>
    <row r="99" spans="1:24" s="6" customFormat="1">
      <c r="B99" s="29"/>
      <c r="C99" s="29"/>
      <c r="D99" s="29"/>
      <c r="E99" s="29"/>
      <c r="F99" s="29"/>
      <c r="G99" s="29"/>
      <c r="H99" s="29"/>
      <c r="I99" s="29"/>
      <c r="J99" s="29"/>
      <c r="K99" s="29"/>
    </row>
    <row r="100" spans="1:24" s="4" customFormat="1">
      <c r="A100" s="4" t="s">
        <v>97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24" s="2" customFormat="1">
      <c r="A101" s="43" t="s">
        <v>89</v>
      </c>
      <c r="B101" s="9">
        <v>432039.99733992747</v>
      </c>
      <c r="C101" s="9">
        <v>440109.03377642727</v>
      </c>
      <c r="D101" s="9">
        <v>442513.69289063703</v>
      </c>
      <c r="E101" s="9">
        <v>408037.08310723165</v>
      </c>
      <c r="F101" s="9">
        <v>296469.30093471741</v>
      </c>
      <c r="G101" s="9">
        <v>300278.09339986509</v>
      </c>
      <c r="H101" s="9">
        <v>305025.24286511412</v>
      </c>
      <c r="I101" s="9">
        <v>333261.62153266533</v>
      </c>
      <c r="J101" s="9">
        <v>366999.32490991306</v>
      </c>
      <c r="K101" s="9">
        <v>319193.64323418256</v>
      </c>
      <c r="L101" s="19"/>
      <c r="M101" s="19"/>
      <c r="N101" s="19"/>
      <c r="O101" s="19"/>
      <c r="P101" s="19"/>
      <c r="Q101" s="19"/>
      <c r="R101" s="19"/>
      <c r="S101" s="19"/>
    </row>
    <row r="102" spans="1:24" s="2" customFormat="1">
      <c r="A102" s="43" t="s">
        <v>90</v>
      </c>
      <c r="B102" s="9">
        <v>320079.92623063282</v>
      </c>
      <c r="C102" s="9">
        <v>328035.97126357409</v>
      </c>
      <c r="D102" s="9">
        <v>326903.11936466297</v>
      </c>
      <c r="E102" s="9">
        <v>322295.40078290959</v>
      </c>
      <c r="F102" s="9">
        <v>315630.33234168444</v>
      </c>
      <c r="G102" s="9">
        <v>312681.11799529183</v>
      </c>
      <c r="H102" s="9">
        <v>323746.08934042149</v>
      </c>
      <c r="I102" s="9">
        <v>322629.41231592535</v>
      </c>
      <c r="J102" s="9">
        <v>317590.75559305283</v>
      </c>
      <c r="K102" s="9">
        <v>310993.44432912802</v>
      </c>
      <c r="L102" s="19"/>
      <c r="M102" s="19"/>
      <c r="N102" s="19"/>
      <c r="O102" s="19"/>
      <c r="P102" s="19"/>
      <c r="Q102" s="19"/>
      <c r="R102" s="19"/>
      <c r="S102" s="19"/>
    </row>
    <row r="103" spans="1:24" s="2" customFormat="1">
      <c r="A103" s="39" t="s">
        <v>91</v>
      </c>
      <c r="B103" s="31">
        <v>752119.92357056029</v>
      </c>
      <c r="C103" s="31">
        <v>768145.00504000136</v>
      </c>
      <c r="D103" s="31">
        <v>769416.8122553</v>
      </c>
      <c r="E103" s="31">
        <v>730332.48389014124</v>
      </c>
      <c r="F103" s="31">
        <v>612099.63327640179</v>
      </c>
      <c r="G103" s="31">
        <v>612959.21139515692</v>
      </c>
      <c r="H103" s="31">
        <v>628771.33220553561</v>
      </c>
      <c r="I103" s="31">
        <v>655891.03384859068</v>
      </c>
      <c r="J103" s="31">
        <v>684590.08050296595</v>
      </c>
      <c r="K103" s="31">
        <v>630187.08756331052</v>
      </c>
    </row>
    <row r="104" spans="1:24" s="3" customFormat="1">
      <c r="A104" s="44" t="s">
        <v>99</v>
      </c>
      <c r="B104" s="28">
        <v>0.30859865665785247</v>
      </c>
      <c r="C104" s="28">
        <v>0.31436222905892325</v>
      </c>
      <c r="D104" s="28">
        <v>0.31607983524569794</v>
      </c>
      <c r="E104" s="28">
        <v>0.29145379244692254</v>
      </c>
      <c r="F104" s="28">
        <v>0.2117628658736482</v>
      </c>
      <c r="G104" s="28">
        <v>0.21448342009425278</v>
      </c>
      <c r="H104" s="28">
        <v>0.21787422640142268</v>
      </c>
      <c r="I104" s="28">
        <v>0.23804298063561186</v>
      </c>
      <c r="J104" s="28">
        <v>0.26214123543850709</v>
      </c>
      <c r="K104" s="28">
        <v>0.22799446838782605</v>
      </c>
    </row>
    <row r="105" spans="1:24" s="3" customFormat="1">
      <c r="A105" s="44" t="s">
        <v>100</v>
      </c>
      <c r="B105" s="28">
        <v>0.22862752491918248</v>
      </c>
      <c r="C105" s="28">
        <v>0.23431038952568162</v>
      </c>
      <c r="D105" s="28">
        <v>0.23350121311528271</v>
      </c>
      <c r="E105" s="28">
        <v>0.23020999986340471</v>
      </c>
      <c r="F105" s="28">
        <v>0.2254492573854891</v>
      </c>
      <c r="G105" s="28">
        <v>0.22334268486651757</v>
      </c>
      <c r="H105" s="28">
        <v>0.23124620147166658</v>
      </c>
      <c r="I105" s="28">
        <v>0.23044857849277126</v>
      </c>
      <c r="J105" s="28">
        <v>0.22684955362097192</v>
      </c>
      <c r="K105" s="28">
        <v>0.22213720891646285</v>
      </c>
    </row>
    <row r="106" spans="1:24" s="3" customFormat="1">
      <c r="A106" s="30" t="s">
        <v>101</v>
      </c>
      <c r="B106" s="34">
        <v>0.53722618157703494</v>
      </c>
      <c r="C106" s="34">
        <v>0.54867261858460481</v>
      </c>
      <c r="D106" s="34">
        <v>0.54958104836098065</v>
      </c>
      <c r="E106" s="34">
        <v>0.52166379231032722</v>
      </c>
      <c r="F106" s="34">
        <v>0.43721212325913728</v>
      </c>
      <c r="G106" s="34">
        <v>0.43782610496077035</v>
      </c>
      <c r="H106" s="34">
        <v>0.44912042787308926</v>
      </c>
      <c r="I106" s="34">
        <v>0.46849155912838314</v>
      </c>
      <c r="J106" s="34">
        <v>0.48899078905947901</v>
      </c>
      <c r="K106" s="34">
        <v>0.45013167730428888</v>
      </c>
    </row>
    <row r="107" spans="1:24"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24" s="4" customFormat="1">
      <c r="A108" s="4" t="s">
        <v>153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</row>
    <row r="109" spans="1:24">
      <c r="A109" s="94" t="s">
        <v>146</v>
      </c>
      <c r="B109" s="21">
        <v>4024.0492680471521</v>
      </c>
      <c r="C109" s="21">
        <v>4084.5373711963939</v>
      </c>
      <c r="D109" s="21">
        <v>3991.3105711963935</v>
      </c>
      <c r="E109" s="21">
        <v>3636.6398645551149</v>
      </c>
      <c r="F109" s="21">
        <v>2331.9358095579491</v>
      </c>
      <c r="G109" s="21">
        <v>2276.8691681784485</v>
      </c>
      <c r="H109" s="21">
        <v>2258.7995646487757</v>
      </c>
      <c r="I109" s="21">
        <v>2452.3992836486859</v>
      </c>
      <c r="J109" s="21">
        <v>3044.6083325596242</v>
      </c>
      <c r="K109" s="21">
        <v>2672.0136623206595</v>
      </c>
    </row>
    <row r="110" spans="1:24" s="102" customFormat="1">
      <c r="A110" s="100" t="s">
        <v>147</v>
      </c>
      <c r="B110" s="101">
        <v>1845.982239475723</v>
      </c>
      <c r="C110" s="101">
        <v>1873.7303997678221</v>
      </c>
      <c r="D110" s="101">
        <v>1873.7303997678221</v>
      </c>
      <c r="E110" s="101">
        <v>1707.229378840829</v>
      </c>
      <c r="F110" s="101">
        <v>930.22360955794898</v>
      </c>
      <c r="G110" s="101">
        <v>932.94596817844808</v>
      </c>
      <c r="H110" s="101">
        <v>950.13933607734702</v>
      </c>
      <c r="I110" s="101">
        <v>1031.574940791543</v>
      </c>
      <c r="J110" s="101">
        <v>1123.872846845338</v>
      </c>
      <c r="K110" s="101">
        <v>986.334948034945</v>
      </c>
    </row>
    <row r="111" spans="1:24" s="102" customFormat="1">
      <c r="A111" s="100" t="s">
        <v>158</v>
      </c>
      <c r="B111" s="101">
        <v>0</v>
      </c>
      <c r="C111" s="101">
        <v>0</v>
      </c>
      <c r="D111" s="101">
        <v>0</v>
      </c>
      <c r="E111" s="101">
        <v>0</v>
      </c>
      <c r="F111" s="101">
        <v>0</v>
      </c>
      <c r="G111" s="101">
        <v>0</v>
      </c>
      <c r="H111" s="101">
        <v>0</v>
      </c>
      <c r="I111" s="101">
        <v>0</v>
      </c>
      <c r="J111" s="101">
        <v>1100.6062857142861</v>
      </c>
      <c r="K111" s="101">
        <v>965.91571428571456</v>
      </c>
    </row>
    <row r="112" spans="1:24" s="102" customFormat="1">
      <c r="A112" s="100" t="s">
        <v>149</v>
      </c>
      <c r="B112" s="101">
        <v>1443.2974285714288</v>
      </c>
      <c r="C112" s="101">
        <v>1464.9925714285716</v>
      </c>
      <c r="D112" s="101">
        <v>1464.9925714285716</v>
      </c>
      <c r="E112" s="101">
        <v>1334.8122857142857</v>
      </c>
      <c r="F112" s="101">
        <v>969.73800000000006</v>
      </c>
      <c r="G112" s="101">
        <v>972.57600000000014</v>
      </c>
      <c r="H112" s="101">
        <v>930.46942857142881</v>
      </c>
      <c r="I112" s="101">
        <v>1010.2191428571431</v>
      </c>
      <c r="J112" s="101">
        <v>447.34319999999997</v>
      </c>
      <c r="K112" s="101">
        <v>392.59800000000001</v>
      </c>
    </row>
    <row r="113" spans="1:11" s="102" customFormat="1">
      <c r="A113" s="100" t="s">
        <v>159</v>
      </c>
      <c r="B113" s="101">
        <v>0</v>
      </c>
      <c r="C113" s="101">
        <v>0</v>
      </c>
      <c r="D113" s="101">
        <v>0</v>
      </c>
      <c r="E113" s="101">
        <v>0</v>
      </c>
      <c r="F113" s="101">
        <v>0</v>
      </c>
      <c r="G113" s="101">
        <v>0</v>
      </c>
      <c r="H113" s="101">
        <v>0</v>
      </c>
      <c r="I113" s="101">
        <v>0</v>
      </c>
      <c r="J113" s="101">
        <v>0</v>
      </c>
      <c r="K113" s="101">
        <v>0</v>
      </c>
    </row>
    <row r="114" spans="1:11" s="102" customFormat="1">
      <c r="A114" s="100" t="s">
        <v>160</v>
      </c>
      <c r="B114" s="101">
        <v>0</v>
      </c>
      <c r="C114" s="101">
        <v>0</v>
      </c>
      <c r="D114" s="101">
        <v>0</v>
      </c>
      <c r="E114" s="101">
        <v>0</v>
      </c>
      <c r="F114" s="101">
        <v>0</v>
      </c>
      <c r="G114" s="101">
        <v>0</v>
      </c>
      <c r="H114" s="101">
        <v>0</v>
      </c>
      <c r="I114" s="101">
        <v>0</v>
      </c>
      <c r="J114" s="101">
        <v>0</v>
      </c>
      <c r="K114" s="101">
        <v>0</v>
      </c>
    </row>
    <row r="115" spans="1:11" s="102" customFormat="1">
      <c r="A115" s="100" t="s">
        <v>148</v>
      </c>
      <c r="B115" s="101">
        <v>734.76960000000008</v>
      </c>
      <c r="C115" s="101">
        <v>745.81439999999998</v>
      </c>
      <c r="D115" s="101">
        <v>652.58760000000007</v>
      </c>
      <c r="E115" s="101">
        <v>594.59820000000002</v>
      </c>
      <c r="F115" s="101">
        <v>431.9742</v>
      </c>
      <c r="G115" s="101">
        <v>371.34720000000004</v>
      </c>
      <c r="H115" s="101">
        <v>378.19080000000002</v>
      </c>
      <c r="I115" s="101">
        <v>410.60519999999997</v>
      </c>
      <c r="J115" s="101">
        <v>372.786</v>
      </c>
      <c r="K115" s="101">
        <v>327.16500000000002</v>
      </c>
    </row>
    <row r="116" spans="1:11">
      <c r="A116" s="94" t="s">
        <v>150</v>
      </c>
      <c r="B116" s="21">
        <v>9237.7138163836426</v>
      </c>
      <c r="C116" s="21">
        <v>9237.7138163836426</v>
      </c>
      <c r="D116" s="21">
        <v>9237.7138163836426</v>
      </c>
      <c r="E116" s="21">
        <v>9237.7138163836426</v>
      </c>
      <c r="F116" s="21">
        <v>9237.7138163836426</v>
      </c>
      <c r="G116" s="21">
        <v>9237.7138163836426</v>
      </c>
      <c r="H116" s="21">
        <v>9237.7138163836426</v>
      </c>
      <c r="I116" s="21">
        <v>9237.7138163836426</v>
      </c>
      <c r="J116" s="21">
        <v>9266.0513230699999</v>
      </c>
      <c r="K116" s="21">
        <v>9266.0513230699999</v>
      </c>
    </row>
    <row r="117" spans="1:11" s="102" customFormat="1">
      <c r="A117" s="100" t="s">
        <v>151</v>
      </c>
      <c r="B117" s="101">
        <v>8717.7330103200002</v>
      </c>
      <c r="C117" s="101">
        <v>8717.7330103200002</v>
      </c>
      <c r="D117" s="101">
        <v>8717.7330103200002</v>
      </c>
      <c r="E117" s="101">
        <v>8717.7330103200002</v>
      </c>
      <c r="F117" s="101">
        <v>8717.7330103200002</v>
      </c>
      <c r="G117" s="101">
        <v>8717.7330103200002</v>
      </c>
      <c r="H117" s="101">
        <v>8717.7330103200002</v>
      </c>
      <c r="I117" s="101">
        <v>8717.7330103200002</v>
      </c>
      <c r="J117" s="101">
        <v>8717.7330103200002</v>
      </c>
      <c r="K117" s="101">
        <v>8717.7330103200002</v>
      </c>
    </row>
    <row r="118" spans="1:11" s="102" customFormat="1">
      <c r="A118" s="100" t="s">
        <v>152</v>
      </c>
      <c r="B118" s="101">
        <v>519.98080606364283</v>
      </c>
      <c r="C118" s="101">
        <v>519.98080606364283</v>
      </c>
      <c r="D118" s="101">
        <v>519.98080606364283</v>
      </c>
      <c r="E118" s="101">
        <v>519.98080606364283</v>
      </c>
      <c r="F118" s="101">
        <v>519.98080606364283</v>
      </c>
      <c r="G118" s="101">
        <v>519.98080606364283</v>
      </c>
      <c r="H118" s="101">
        <v>519.98080606364283</v>
      </c>
      <c r="I118" s="101">
        <v>519.98080606364283</v>
      </c>
      <c r="J118" s="101">
        <v>452.03513233000001</v>
      </c>
      <c r="K118" s="101">
        <v>452.03513233000001</v>
      </c>
    </row>
    <row r="119" spans="1:11" s="1" customFormat="1">
      <c r="A119" s="30" t="s">
        <v>154</v>
      </c>
      <c r="B119" s="31">
        <v>13261.763084430795</v>
      </c>
      <c r="C119" s="31">
        <v>13322.251187580037</v>
      </c>
      <c r="D119" s="31">
        <v>13229.024387580037</v>
      </c>
      <c r="E119" s="31">
        <v>12874.353680938757</v>
      </c>
      <c r="F119" s="31">
        <v>11569.649625941591</v>
      </c>
      <c r="G119" s="31">
        <v>11514.58298456209</v>
      </c>
      <c r="H119" s="31">
        <v>11496.513381032419</v>
      </c>
      <c r="I119" s="31">
        <v>11690.113100032329</v>
      </c>
      <c r="J119" s="31">
        <v>12310.659655629624</v>
      </c>
      <c r="K119" s="31">
        <v>11938.06498539066</v>
      </c>
    </row>
    <row r="120" spans="1:11" s="3" customFormat="1">
      <c r="A120" s="37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s="3" customFormat="1">
      <c r="A121" s="4" t="s">
        <v>98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s="3" customFormat="1">
      <c r="A122" s="94" t="s">
        <v>92</v>
      </c>
      <c r="B122" s="9">
        <v>436064.04660797463</v>
      </c>
      <c r="C122" s="9">
        <v>444193.57114762365</v>
      </c>
      <c r="D122" s="9">
        <v>446505.0034618334</v>
      </c>
      <c r="E122" s="9">
        <v>411673.72297178674</v>
      </c>
      <c r="F122" s="9">
        <v>298801.23674427537</v>
      </c>
      <c r="G122" s="9">
        <v>302554.96256804356</v>
      </c>
      <c r="H122" s="9">
        <v>307284.04242976289</v>
      </c>
      <c r="I122" s="9">
        <v>335714.02081631403</v>
      </c>
      <c r="J122" s="9">
        <v>370043.9332424727</v>
      </c>
      <c r="K122" s="9">
        <v>321865.65689650323</v>
      </c>
    </row>
    <row r="123" spans="1:11" s="3" customFormat="1">
      <c r="A123" s="94" t="s">
        <v>93</v>
      </c>
      <c r="B123" s="9">
        <v>329317.64004701644</v>
      </c>
      <c r="C123" s="9">
        <v>337273.68507995771</v>
      </c>
      <c r="D123" s="9">
        <v>336140.83318104659</v>
      </c>
      <c r="E123" s="9">
        <v>331533.11459929321</v>
      </c>
      <c r="F123" s="9">
        <v>324868.04615806806</v>
      </c>
      <c r="G123" s="9">
        <v>321918.83181167545</v>
      </c>
      <c r="H123" s="9">
        <v>332983.80315680511</v>
      </c>
      <c r="I123" s="9">
        <v>331867.12613230897</v>
      </c>
      <c r="J123" s="9">
        <v>326856.80691612285</v>
      </c>
      <c r="K123" s="9">
        <v>320259.49565219803</v>
      </c>
    </row>
    <row r="124" spans="1:11" s="1" customFormat="1">
      <c r="A124" s="38" t="s">
        <v>94</v>
      </c>
      <c r="B124" s="31">
        <v>765381.686654991</v>
      </c>
      <c r="C124" s="31">
        <v>781467.2562275813</v>
      </c>
      <c r="D124" s="31">
        <v>782645.83664287999</v>
      </c>
      <c r="E124" s="31">
        <v>743206.83757107996</v>
      </c>
      <c r="F124" s="31">
        <v>623669.28290234343</v>
      </c>
      <c r="G124" s="31">
        <v>624473.79437971907</v>
      </c>
      <c r="H124" s="31">
        <v>640267.845586568</v>
      </c>
      <c r="I124" s="31">
        <v>667581.14694862301</v>
      </c>
      <c r="J124" s="31">
        <v>696900.74015859561</v>
      </c>
      <c r="K124" s="31">
        <v>642125.15254870127</v>
      </c>
    </row>
    <row r="125" spans="1:11" s="1" customFormat="1">
      <c r="A125" s="38" t="s">
        <v>95</v>
      </c>
      <c r="B125" s="45">
        <v>0.5466988283180032</v>
      </c>
      <c r="C125" s="45">
        <v>0.55818847092572721</v>
      </c>
      <c r="D125" s="45">
        <v>0.55903031042013462</v>
      </c>
      <c r="E125" s="45">
        <v>0.53085971925166975</v>
      </c>
      <c r="F125" s="45">
        <v>0.44547612278360366</v>
      </c>
      <c r="G125" s="45">
        <v>0.44605077134094223</v>
      </c>
      <c r="H125" s="45">
        <v>0.45733218744970139</v>
      </c>
      <c r="I125" s="45">
        <v>0.47684160361745836</v>
      </c>
      <c r="J125" s="45">
        <v>0.49778407916153006</v>
      </c>
      <c r="K125" s="45">
        <v>0.45865882951303938</v>
      </c>
    </row>
    <row r="126" spans="1:11" s="3" customFormat="1">
      <c r="A126" s="1"/>
      <c r="B126" s="28"/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1:11" s="4" customFormat="1" hidden="1">
      <c r="A127" s="4" t="s">
        <v>17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</row>
    <row r="128" spans="1:11" s="4" customFormat="1" hidden="1">
      <c r="A128" s="38" t="s">
        <v>88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</row>
    <row r="129" spans="1:11" hidden="1">
      <c r="A129" s="95" t="s">
        <v>18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1:11" hidden="1">
      <c r="A130" s="95" t="s">
        <v>19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1:11" hidden="1">
      <c r="A131" s="95" t="s">
        <v>20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1:11" hidden="1">
      <c r="A132" s="95" t="s">
        <v>21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 hidden="1">
      <c r="A133" s="95" t="s">
        <v>22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 hidden="1">
      <c r="A134" s="95" t="s">
        <v>23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1:11" s="4" customFormat="1" hidden="1">
      <c r="A135" s="38" t="s">
        <v>86</v>
      </c>
      <c r="B135" s="5">
        <v>52829.316690320426</v>
      </c>
      <c r="C135" s="5">
        <v>53027.44009038197</v>
      </c>
      <c r="D135" s="5">
        <v>53046.482933960171</v>
      </c>
      <c r="E135" s="5">
        <v>53046.482933960171</v>
      </c>
      <c r="F135" s="5">
        <v>53046.482933960171</v>
      </c>
      <c r="G135" s="5">
        <v>53046.482933960171</v>
      </c>
      <c r="H135" s="5">
        <v>53046.482933960171</v>
      </c>
      <c r="I135" s="5">
        <v>53046.482933960171</v>
      </c>
      <c r="J135" s="5">
        <v>53046.482933960171</v>
      </c>
      <c r="K135" s="5">
        <v>53046.482933960171</v>
      </c>
    </row>
    <row r="136" spans="1:11" s="4" customFormat="1" hidden="1">
      <c r="A136" s="38" t="s">
        <v>87</v>
      </c>
      <c r="B136" s="5">
        <v>634934.42557428498</v>
      </c>
      <c r="C136" s="5">
        <v>657667.5229769533</v>
      </c>
      <c r="D136" s="5">
        <v>682984.07707132399</v>
      </c>
      <c r="E136" s="5">
        <v>682984.07707132399</v>
      </c>
      <c r="F136" s="5">
        <v>682984.07707132399</v>
      </c>
      <c r="G136" s="5">
        <v>682984.07707132399</v>
      </c>
      <c r="H136" s="5">
        <v>682984.07707132399</v>
      </c>
      <c r="I136" s="5">
        <v>682984.07707132399</v>
      </c>
      <c r="J136" s="5">
        <v>682984.07707132399</v>
      </c>
      <c r="K136" s="5">
        <v>682984.07707132399</v>
      </c>
    </row>
    <row r="137" spans="1:11" s="4" customFormat="1" hidden="1">
      <c r="A137" s="38" t="s">
        <v>24</v>
      </c>
      <c r="B137" s="34">
        <v>0.53980928673983319</v>
      </c>
      <c r="C137" s="34">
        <v>0.5591365378700931</v>
      </c>
      <c r="D137" s="34">
        <v>0.58066019520845824</v>
      </c>
      <c r="E137" s="34">
        <v>0.58066019520845824</v>
      </c>
      <c r="F137" s="34">
        <v>0.58066019520845824</v>
      </c>
      <c r="G137" s="34">
        <v>0.58066019520845824</v>
      </c>
      <c r="H137" s="34">
        <v>0.58066019520845824</v>
      </c>
      <c r="I137" s="34">
        <v>0.58066019520845824</v>
      </c>
      <c r="J137" s="34">
        <v>0.58066019520845824</v>
      </c>
      <c r="K137" s="34">
        <v>0.58066019520845824</v>
      </c>
    </row>
    <row r="138" spans="1:11" hidden="1"/>
    <row r="139" spans="1:11">
      <c r="A139" s="90" t="s">
        <v>25</v>
      </c>
      <c r="B139" s="40">
        <v>0.97863074006838691</v>
      </c>
      <c r="C139" s="40">
        <v>0.98054385183671611</v>
      </c>
      <c r="D139" s="40">
        <v>0.98096307986300479</v>
      </c>
      <c r="E139" s="40">
        <v>0.98185366873542002</v>
      </c>
      <c r="F139" s="40">
        <v>0.98290293883175273</v>
      </c>
      <c r="G139" s="40">
        <v>0.98395568606602424</v>
      </c>
      <c r="H139" s="40">
        <v>0.98512749519730791</v>
      </c>
      <c r="I139" s="40">
        <v>0.98487978987632507</v>
      </c>
      <c r="J139" s="40">
        <v>0.98455988535414629</v>
      </c>
      <c r="K139" s="40">
        <v>0.98482241834785855</v>
      </c>
    </row>
    <row r="140" spans="1:11" ht="13.5" thickBot="1">
      <c r="A140" s="26" t="s">
        <v>26</v>
      </c>
      <c r="B140" s="27">
        <v>2.1369259931613111E-2</v>
      </c>
      <c r="C140" s="27">
        <v>1.945614816328391E-2</v>
      </c>
      <c r="D140" s="27">
        <v>1.9036920136995279E-2</v>
      </c>
      <c r="E140" s="27">
        <v>1.8146331264579766E-2</v>
      </c>
      <c r="F140" s="27">
        <v>1.7097061168247392E-2</v>
      </c>
      <c r="G140" s="27">
        <v>1.6044313933975957E-2</v>
      </c>
      <c r="H140" s="27">
        <v>1.4872504802692178E-2</v>
      </c>
      <c r="I140" s="27">
        <v>1.5120210123674826E-2</v>
      </c>
      <c r="J140" s="27">
        <v>1.544011464585374E-2</v>
      </c>
      <c r="K140" s="27">
        <v>1.5177581652141335E-2</v>
      </c>
    </row>
    <row r="141" spans="1:11" ht="13.5" thickTop="1"/>
  </sheetData>
  <mergeCells count="4">
    <mergeCell ref="A21:K21"/>
    <mergeCell ref="A80:K80"/>
    <mergeCell ref="A8:K8"/>
    <mergeCell ref="A1:K1"/>
  </mergeCells>
  <phoneticPr fontId="21" type="noConversion"/>
  <printOptions horizontalCentered="1"/>
  <pageMargins left="0" right="0" top="0.25" bottom="0" header="0" footer="0.5"/>
  <pageSetup paperSize="9" scale="47" orientation="landscape" r:id="rId1"/>
  <headerFooter alignWithMargins="0">
    <oddFooter>&amp;LSOURCE: DMD, MOF&amp;R&amp;D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Change in Debt</vt:lpstr>
      <vt:lpstr>2025 Debt Data</vt:lpstr>
      <vt:lpstr>'2025 Debt Data'!Print_Area</vt:lpstr>
    </vt:vector>
  </TitlesOfParts>
  <Manager/>
  <Company>COMSEC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DMS</dc:creator>
  <cp:keywords/>
  <dc:description/>
  <cp:lastModifiedBy>Elizabeth Bapuohyele</cp:lastModifiedBy>
  <cp:revision/>
  <cp:lastPrinted>2022-12-20T14:24:01Z</cp:lastPrinted>
  <dcterms:created xsi:type="dcterms:W3CDTF">2006-09-12T02:01:19Z</dcterms:created>
  <dcterms:modified xsi:type="dcterms:W3CDTF">2025-11-24T11:28:27Z</dcterms:modified>
  <cp:category/>
  <cp:contentStatus/>
</cp:coreProperties>
</file>