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mofghana-my.sharepoint.com/personal/ebapuohyele_mofep_gov_gh/Documents/Documents/TDMD/Debt Management/DAS/Debt Statistics/Website Debt Data/"/>
    </mc:Choice>
  </mc:AlternateContent>
  <xr:revisionPtr revIDLastSave="26" documentId="13_ncr:1_{7410BCEF-D9F2-4F13-8AEA-D3DE8ADD6457}" xr6:coauthVersionLast="47" xr6:coauthVersionMax="47" xr10:uidLastSave="{6041B204-F9FE-4E7D-A789-43AA5F313529}"/>
  <bookViews>
    <workbookView xWindow="-120" yWindow="-120" windowWidth="29040" windowHeight="15720" tabRatio="814" firstSheet="1" activeTab="1" xr2:uid="{00000000-000D-0000-FFFF-FFFF00000000}"/>
  </bookViews>
  <sheets>
    <sheet name="Change in Debt" sheetId="52" state="hidden" r:id="rId1"/>
    <sheet name="Revised 2019-2022 Debt Data" sheetId="39" r:id="rId2"/>
  </sheets>
  <externalReferences>
    <externalReference r:id="rId3"/>
    <externalReference r:id="rId4"/>
  </externalReferences>
  <definedNames>
    <definedName name="___SH2" localSheetId="1">#REF!</definedName>
    <definedName name="___SH2">#REF!</definedName>
    <definedName name="__SH2" localSheetId="1">#REF!</definedName>
    <definedName name="__SH2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H2" localSheetId="1">#REF!</definedName>
    <definedName name="_SH2">#REF!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ddress" localSheetId="1">#REF!</definedName>
    <definedName name="Address">#REF!</definedName>
    <definedName name="City" localSheetId="1">#REF!</definedName>
    <definedName name="City">#REF!</definedName>
    <definedName name="Code" localSheetId="1" hidden="1">#REF!</definedName>
    <definedName name="Code" hidden="1">#REF!</definedName>
    <definedName name="Company" localSheetId="1">#REF!</definedName>
    <definedName name="Company">#REF!</definedName>
    <definedName name="Country" localSheetId="1">#REF!</definedName>
    <definedName name="Country">#REF!</definedName>
    <definedName name="data1" localSheetId="1" hidden="1">#REF!</definedName>
    <definedName name="data1" hidden="1">#REF!</definedName>
    <definedName name="data2" localSheetId="1" hidden="1">#REF!</definedName>
    <definedName name="data2" hidden="1">#REF!</definedName>
    <definedName name="data3" localSheetId="1" hidden="1">#REF!</definedName>
    <definedName name="data3" hidden="1">#REF!</definedName>
    <definedName name="DEPOSIT" localSheetId="1">#REF!</definedName>
    <definedName name="DEPOSIT">#REF!</definedName>
    <definedName name="DevPartner">[1]Validation!$B$3:$B$61</definedName>
    <definedName name="Discount" localSheetId="1" hidden="1">#REF!</definedName>
    <definedName name="Discount" hidden="1">#REF!</definedName>
    <definedName name="display_area_2" localSheetId="1" hidden="1">#REF!</definedName>
    <definedName name="display_area_2" hidden="1">#REF!</definedName>
    <definedName name="Email" localSheetId="1">#REF!</definedName>
    <definedName name="Email">#REF!</definedName>
    <definedName name="EX_RATE">'Revised 2019-2022 Debt Data'!#REF!</definedName>
    <definedName name="ext" localSheetId="1">#REF!</definedName>
    <definedName name="ext">#REF!</definedName>
    <definedName name="Fax" localSheetId="1">#REF!</definedName>
    <definedName name="Fax">#REF!</definedName>
    <definedName name="FCode" localSheetId="1" hidden="1">#REF!</definedName>
    <definedName name="FCode" hidden="1">#REF!</definedName>
    <definedName name="FIFTYLARGE" localSheetId="1">#REF!</definedName>
    <definedName name="FIFTYLARGE">#REF!</definedName>
    <definedName name="fr" localSheetId="1">#REF!</definedName>
    <definedName name="fr">#REF!</definedName>
    <definedName name="HiddenRows" localSheetId="1" hidden="1">#REF!</definedName>
    <definedName name="HiddenRows" hidden="1">#REF!</definedName>
    <definedName name="latest1998" localSheetId="1">#REF!</definedName>
    <definedName name="latest1998">#REF!</definedName>
    <definedName name="LOANS" localSheetId="1">#REF!</definedName>
    <definedName name="LOANS">#REF!</definedName>
    <definedName name="MDA">[1]Validation!$A$3:$A$40</definedName>
    <definedName name="Name" localSheetId="1">#REF!</definedName>
    <definedName name="Name">#REF!</definedName>
    <definedName name="OrderTable" localSheetId="1" hidden="1">#REF!</definedName>
    <definedName name="OrderTable" hidden="1">#REF!</definedName>
    <definedName name="OWNERSHIP" localSheetId="1">#REF!</definedName>
    <definedName name="OWNERSHIP">#REF!</definedName>
    <definedName name="Phone" localSheetId="1">#REF!</definedName>
    <definedName name="Phone">#REF!</definedName>
    <definedName name="print" localSheetId="1">#REF!</definedName>
    <definedName name="print">#REF!</definedName>
    <definedName name="_xlnm.Print_Area" localSheetId="1">'Revised 2019-2022 Debt Data'!$A$1:$E$96</definedName>
    <definedName name="_xlnm.Print_Area">#REF!</definedName>
    <definedName name="PRINT_AREA_MI" localSheetId="1">#REF!</definedName>
    <definedName name="PRINT_AREA_MI">#REF!</definedName>
    <definedName name="Print_Areaq56" localSheetId="1">#REF!</definedName>
    <definedName name="Print_Areaq56">#REF!</definedName>
    <definedName name="_xlnm.Print_Titles">#REF!</definedName>
    <definedName name="PRINT_TITLES_MI" localSheetId="1">#REF!</definedName>
    <definedName name="PRINT_TITLES_MI">#REF!</definedName>
    <definedName name="Printing" localSheetId="1">#REF!</definedName>
    <definedName name="Printing">#REF!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RCArea" localSheetId="1" hidden="1">#REF!</definedName>
    <definedName name="RCArea" hidden="1">#REF!</definedName>
    <definedName name="RD">[2]BSD5!#REF!</definedName>
    <definedName name="SHEET1" localSheetId="1">#REF!</definedName>
    <definedName name="SHEET1">#REF!</definedName>
    <definedName name="SHEET2A" localSheetId="1">#REF!</definedName>
    <definedName name="SHEET2A">#REF!</definedName>
    <definedName name="SHEET2B" localSheetId="1">#REF!</definedName>
    <definedName name="SHEET2B">#REF!</definedName>
    <definedName name="SHEET3" localSheetId="1">#REF!</definedName>
    <definedName name="SHEET3">#REF!</definedName>
    <definedName name="SHEET4" localSheetId="1">#REF!</definedName>
    <definedName name="SHEET4">#REF!</definedName>
    <definedName name="SHEET5" localSheetId="1">#REF!</definedName>
    <definedName name="SHEET5">#REF!</definedName>
    <definedName name="SHEET6" localSheetId="1">#REF!</definedName>
    <definedName name="SHEET6">#REF!</definedName>
    <definedName name="SHEET7" localSheetId="1">#REF!</definedName>
    <definedName name="SHEET7">#REF!</definedName>
    <definedName name="SHEET8" localSheetId="1">#REF!</definedName>
    <definedName name="SHEET8">#REF!</definedName>
    <definedName name="SIXBBREAKDOWN" localSheetId="1">#REF!</definedName>
    <definedName name="SIXBBREAKDOWN">#REF!</definedName>
    <definedName name="SpecialPrice" localSheetId="1" hidden="1">#REF!</definedName>
    <definedName name="SpecialPrice" hidden="1">#REF!</definedName>
    <definedName name="State" localSheetId="1">#REF!</definedName>
    <definedName name="State">#REF!</definedName>
    <definedName name="table" localSheetId="1">#REF!</definedName>
    <definedName name="table">#REF!</definedName>
    <definedName name="tbl_ProdInfo" localSheetId="1" hidden="1">#REF!</definedName>
    <definedName name="tbl_ProdInfo" hidden="1">#REF!</definedName>
    <definedName name="ttbl" localSheetId="1">#REF!</definedName>
    <definedName name="ttbl">#REF!</definedName>
    <definedName name="TWENTYLARGEST" localSheetId="1">#REF!</definedName>
    <definedName name="TWENTYLARGEST">#REF!</definedName>
    <definedName name="Z_0CC3483B_CCC2_4439_B652_911CBAEC7E20_.wvu.Cols" localSheetId="1" hidden="1">'Revised 2019-2022 Debt Data'!#REF!,'Revised 2019-2022 Debt Data'!#REF!,'Revised 2019-2022 Debt Data'!#REF!,'Revised 2019-2022 Debt Data'!#REF!,'Revised 2019-2022 Debt Data'!#REF!,'Revised 2019-2022 Debt Data'!#REF!,'Revised 2019-2022 Debt Data'!#REF!</definedName>
    <definedName name="Z_0CC3483B_CCC2_4439_B652_911CBAEC7E20_.wvu.PrintArea" localSheetId="1" hidden="1">'Revised 2019-2022 Debt Data'!$A$21:$A$93</definedName>
    <definedName name="Z_0CC3483B_CCC2_4439_B652_911CBAEC7E20_.wvu.Rows" localSheetId="1" hidden="1">'Revised 2019-2022 Debt Data'!#REF!</definedName>
    <definedName name="Zip" localSheetId="1">#REF!</definedName>
    <definedName name="Zip">#REF!</definedName>
  </definedNames>
  <calcPr calcId="191029"/>
  <customWorkbookViews>
    <customWorkbookView name="Rasgege - Personal View" guid="{0CC3483B-CCC2-4439-B652-911CBAEC7E20}" mergeInterval="0" personalView="1" maximized="1" xWindow="1" yWindow="1" windowWidth="1280" windowHeight="538" tabRatio="63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9" l="1"/>
  <c r="E6" i="39"/>
  <c r="B4" i="39"/>
  <c r="B6" i="39" s="1"/>
  <c r="C4" i="39"/>
  <c r="C6" i="39" s="1"/>
  <c r="D4" i="39"/>
  <c r="E4" i="39"/>
  <c r="B11" i="39"/>
  <c r="C11" i="39"/>
  <c r="D11" i="39"/>
  <c r="E11" i="39"/>
  <c r="E12" i="39" s="1"/>
  <c r="C12" i="39"/>
  <c r="D12" i="39"/>
  <c r="B12" i="39"/>
  <c r="C19" i="39"/>
  <c r="D19" i="39"/>
  <c r="E19" i="39"/>
  <c r="B19" i="39"/>
  <c r="B78" i="39"/>
  <c r="C78" i="39"/>
  <c r="D78" i="39"/>
  <c r="E78" i="39"/>
  <c r="B20" i="52" l="1"/>
  <c r="B18" i="52"/>
  <c r="B17" i="52"/>
  <c r="C24" i="52"/>
  <c r="C23" i="52"/>
  <c r="B19" i="52"/>
  <c r="B16" i="52"/>
  <c r="B15" i="52"/>
  <c r="C10" i="52" l="1"/>
  <c r="C12" i="52"/>
  <c r="C11" i="52"/>
  <c r="C9" i="52"/>
  <c r="C17" i="52"/>
  <c r="C18" i="52"/>
  <c r="C20" i="52"/>
  <c r="C15" i="52"/>
  <c r="C16" i="52"/>
  <c r="C19" i="52"/>
  <c r="F19" i="52" l="1"/>
  <c r="F20" i="52"/>
  <c r="F18" i="52"/>
  <c r="F17" i="52"/>
  <c r="H17" i="52" s="1"/>
  <c r="B14" i="52"/>
  <c r="C14" i="52"/>
  <c r="C27" i="52" s="1"/>
  <c r="G24" i="52"/>
  <c r="G23" i="52"/>
  <c r="F10" i="52"/>
  <c r="H10" i="52" s="1"/>
  <c r="F11" i="52"/>
  <c r="H11" i="52" s="1"/>
  <c r="F12" i="52"/>
  <c r="H12" i="52" s="1"/>
  <c r="F9" i="52"/>
  <c r="H9" i="52" s="1"/>
  <c r="C8" i="52"/>
  <c r="C26" i="52" s="1"/>
  <c r="B8" i="52"/>
  <c r="G20" i="52" l="1"/>
  <c r="G19" i="52"/>
  <c r="H20" i="52"/>
  <c r="H19" i="52"/>
  <c r="E19" i="52" s="1"/>
  <c r="D19" i="52" s="1"/>
  <c r="G17" i="52"/>
  <c r="E17" i="52" s="1"/>
  <c r="D17" i="52" s="1"/>
  <c r="G12" i="52"/>
  <c r="E12" i="52" s="1"/>
  <c r="D12" i="52" s="1"/>
  <c r="C25" i="52"/>
  <c r="C6" i="52"/>
  <c r="G18" i="52"/>
  <c r="B6" i="52"/>
  <c r="G10" i="52"/>
  <c r="E10" i="52" s="1"/>
  <c r="D10" i="52" s="1"/>
  <c r="G9" i="52"/>
  <c r="E9" i="52" s="1"/>
  <c r="G11" i="52"/>
  <c r="F8" i="52"/>
  <c r="H8" i="52"/>
  <c r="E20" i="52" l="1"/>
  <c r="D20" i="52" s="1"/>
  <c r="G8" i="52"/>
  <c r="G26" i="52" s="1"/>
  <c r="H18" i="52"/>
  <c r="E18" i="52"/>
  <c r="D18" i="52" s="1"/>
  <c r="D9" i="52"/>
  <c r="E11" i="52"/>
  <c r="D11" i="52" s="1"/>
  <c r="D8" i="52" l="1"/>
  <c r="E8" i="52"/>
  <c r="F16" i="52" l="1"/>
  <c r="F15" i="52"/>
  <c r="G15" i="52" s="1"/>
  <c r="H15" i="52" l="1"/>
  <c r="E15" i="52" s="1"/>
  <c r="D15" i="52" s="1"/>
  <c r="G16" i="52"/>
  <c r="F14" i="52"/>
  <c r="F6" i="52" s="1"/>
  <c r="H16" i="52" l="1"/>
  <c r="G14" i="52"/>
  <c r="G27" i="52" l="1"/>
  <c r="G25" i="52" s="1"/>
  <c r="G6" i="52"/>
  <c r="E16" i="52"/>
  <c r="H14" i="52"/>
  <c r="H6" i="52" s="1"/>
  <c r="D16" i="52" l="1"/>
  <c r="D14" i="52" s="1"/>
  <c r="D6" i="52" s="1"/>
  <c r="E14" i="52"/>
  <c r="E6" i="52" s="1"/>
</calcChain>
</file>

<file path=xl/sharedStrings.xml><?xml version="1.0" encoding="utf-8"?>
<sst xmlns="http://schemas.openxmlformats.org/spreadsheetml/2006/main" count="144" uniqueCount="141">
  <si>
    <r>
      <t>TOTAL PUBLIC DEBT</t>
    </r>
    <r>
      <rPr>
        <b/>
        <vertAlign val="superscript"/>
        <sz val="10"/>
        <rFont val="Arial"/>
        <family val="2"/>
      </rPr>
      <t>1/</t>
    </r>
  </si>
  <si>
    <t>SHORT TERM</t>
  </si>
  <si>
    <t>LONG TERM</t>
  </si>
  <si>
    <t>MULTILATERAL</t>
  </si>
  <si>
    <t>BILATERAL</t>
  </si>
  <si>
    <t>COMMERCIAL</t>
  </si>
  <si>
    <t>INTERNATIONAL CAPITAL MARKET</t>
  </si>
  <si>
    <t>NPRA S TOCK</t>
  </si>
  <si>
    <t>A. BANKING SYSTEM</t>
  </si>
  <si>
    <t>BANK OF GHANA</t>
  </si>
  <si>
    <t>DEPOSIT MONEY BANKS</t>
  </si>
  <si>
    <t>B. NON-BANK SECTOR</t>
  </si>
  <si>
    <t>SSNIT</t>
  </si>
  <si>
    <t>INSURANCE CO.S</t>
  </si>
  <si>
    <t>NPRA</t>
  </si>
  <si>
    <t>OTHER HOLDERS</t>
  </si>
  <si>
    <t>D. JUBILEE BOND</t>
  </si>
  <si>
    <t>TOTAL</t>
  </si>
  <si>
    <t>FINANCIAL ASSETS</t>
  </si>
  <si>
    <t>DSRA (USD)-COLLATERAL ACCOUNTS</t>
  </si>
  <si>
    <t>DSRA (USD)</t>
  </si>
  <si>
    <t>DSRA (GHS); CONVERTED TO USD</t>
  </si>
  <si>
    <t>DDR ACCOUNT</t>
  </si>
  <si>
    <t>DEBT RECOVERY ACCOUNT</t>
  </si>
  <si>
    <t>SOE ESCROW ACCOUNTS</t>
  </si>
  <si>
    <t>NET PUBLIC DEBT/GDP</t>
  </si>
  <si>
    <t>TRADEABLE INSTRUMENTS</t>
  </si>
  <si>
    <t>NON-TRADEABLE INSTRUMENTS</t>
  </si>
  <si>
    <t>GDP</t>
  </si>
  <si>
    <t>TOTAL (A+B+C+D+E)</t>
  </si>
  <si>
    <t>E. STANDARD LOANS</t>
  </si>
  <si>
    <t>FINANCIAL SECTOR BAILOUT (FSB)</t>
  </si>
  <si>
    <t>MEMORANDUM ITEMS</t>
  </si>
  <si>
    <t>35-DAY TREASURY BILL</t>
  </si>
  <si>
    <t>49-DAY TREASURY BILL</t>
  </si>
  <si>
    <t>77-DAY TREASURY BILL</t>
  </si>
  <si>
    <t>91-DAY TREASURY BILL</t>
  </si>
  <si>
    <t>182-DAY TREASURY BILL</t>
  </si>
  <si>
    <t>364-DAY BILL</t>
  </si>
  <si>
    <t>1-YEAR TREASURY NOTE</t>
  </si>
  <si>
    <t>SHORT-TERM ADVANCE</t>
  </si>
  <si>
    <t>2-YEAR TREASURY NOTE</t>
  </si>
  <si>
    <t>2-YEAR FIXED TREASURY NOTE</t>
  </si>
  <si>
    <t>2-YEAR USD DOMESTIC BOND</t>
  </si>
  <si>
    <t>3-YEAR USD DOMESTIC BOND (OLD)</t>
  </si>
  <si>
    <t>4-YEAR USD DOMESTIC BOND (NEW)</t>
  </si>
  <si>
    <t>5-YEAR USD DOMESTIC BOND (OLD)</t>
  </si>
  <si>
    <t>5-YEAR USD DOMESTIC BOND (NEW)</t>
  </si>
  <si>
    <t>3-YEAR GGILBS</t>
  </si>
  <si>
    <t>3-YEAR FLOATING RATE BOND</t>
  </si>
  <si>
    <t>3-YEAR FLOATINGTREASURY NOTE (SADA-UBA)</t>
  </si>
  <si>
    <t>3-YEAR FIXED RATE BOND (OLD)</t>
  </si>
  <si>
    <t>3-YEAR STOCK (SBG)</t>
  </si>
  <si>
    <t>3-YEAR STOCK (SSNIT)</t>
  </si>
  <si>
    <t>4-YEAR GOG BOND (NEW)</t>
  </si>
  <si>
    <t>4.5-YEAR GOG BOND (NEW)</t>
  </si>
  <si>
    <t>5-YEAR GOG BOND (OLD)</t>
  </si>
  <si>
    <t>5-YEAR GOG BOND (NEW)</t>
  </si>
  <si>
    <t>5.5-YEAR GOG BOND (NEW)</t>
  </si>
  <si>
    <t>5-YEAR JUBILEE BOND</t>
  </si>
  <si>
    <t>6-YEAR BOND (OLD)</t>
  </si>
  <si>
    <t>6-YEAR BOND (NEW)</t>
  </si>
  <si>
    <t>7-YEAR GOG BOND (OLD)</t>
  </si>
  <si>
    <t>7-YEAR GOG BOND (NEW)</t>
  </si>
  <si>
    <t>8-YEAR GOG BOND</t>
  </si>
  <si>
    <t>9-YEAR GOG BOND</t>
  </si>
  <si>
    <t>10-YEAR GOG BOND (OLD)</t>
  </si>
  <si>
    <t>10-YEAR GOG BOND (NEW)</t>
  </si>
  <si>
    <t>11-YEAR GOG BOND</t>
  </si>
  <si>
    <t>12-YEAR GOG BOND (NEW)</t>
  </si>
  <si>
    <t>13-YEAR GOG BOND</t>
  </si>
  <si>
    <t>14-YEAR GOG BOND</t>
  </si>
  <si>
    <t>15-YEAR GOG BOND (OLD)</t>
  </si>
  <si>
    <t>15-YEAR GOG BOND (NEW)</t>
  </si>
  <si>
    <t>20-YEAR GOG BOND</t>
  </si>
  <si>
    <t>LONG-TERM GOVT STOCK</t>
  </si>
  <si>
    <t>GOG PETROLEUM FINANCED BONDS</t>
  </si>
  <si>
    <t>TOR BONDS</t>
  </si>
  <si>
    <t>REVALUATION STOCK</t>
  </si>
  <si>
    <t>OTHER GOVERNMENT STOCK</t>
  </si>
  <si>
    <t>TELEKOM MALAYSIA STOCKS</t>
  </si>
  <si>
    <t>FSB DEBT (US$'MIL)</t>
  </si>
  <si>
    <t>FSB DEBT (GH¢'MIL)</t>
  </si>
  <si>
    <t>DOMESTIC DEBT WITHOUT FSB (GH¢'MIL)</t>
  </si>
  <si>
    <t>PUBLIC DEBT WITHOUT FSB (GH¢'MIL)</t>
  </si>
  <si>
    <t>GROSS PUBLIC DEBT WITHOUT FSB/GDP</t>
  </si>
  <si>
    <t>A. SHORT-TERM INSTRUMENTS</t>
  </si>
  <si>
    <t>B. MEDIUM-TERM INSTRUMENTS</t>
  </si>
  <si>
    <t>C. LONG-TERM INSTRUMENTS</t>
  </si>
  <si>
    <t>D. STANDARD LOANS</t>
  </si>
  <si>
    <t>TOTAL (A+B+C+D)</t>
  </si>
  <si>
    <t>C. FOREIGN SECTOR</t>
  </si>
  <si>
    <t>REVISED NOMINAL GDP (GH¢'MIL)</t>
  </si>
  <si>
    <t>NET PUBLIC DEBT (US$'MIL)</t>
  </si>
  <si>
    <t>NET PUBLIC DEBT (GH¢'MIL)</t>
  </si>
  <si>
    <t>TOTAL FINANCIAL ASSETS</t>
  </si>
  <si>
    <t>TOTAL CG EXTERNAL DEBT INCL. GUARANTEES (GH¢'MIL)</t>
  </si>
  <si>
    <t>TOTAL CG DOMESTIC DEBT (GH¢'MIL)</t>
  </si>
  <si>
    <t>TOTAL CG DEBT (GH¢'MIL)</t>
  </si>
  <si>
    <r>
      <t>CG EXTERNAL DEBT</t>
    </r>
    <r>
      <rPr>
        <vertAlign val="superscript"/>
        <sz val="10"/>
        <rFont val="Arial"/>
        <family val="2"/>
      </rPr>
      <t>1/</t>
    </r>
  </si>
  <si>
    <t>CG DOMESTIC DEBT</t>
  </si>
  <si>
    <t>CENTRAL GOVERNMENT DEBT</t>
  </si>
  <si>
    <t>GROSS CG EXTERNAL DEBT/GDP</t>
  </si>
  <si>
    <t>GROSS CG DOMESTIC DEBT/GDP</t>
  </si>
  <si>
    <t>GROSS TOTAL CG DEBT/GDP</t>
  </si>
  <si>
    <t>2-YEAR FLOATING TREASURY NOTE</t>
  </si>
  <si>
    <t>12-YEAR GOG BOND (OLD)</t>
  </si>
  <si>
    <t>EXTERNAL DEBT BY CREDITOR CATEGORY</t>
  </si>
  <si>
    <t>EXTERNAL DEBT BY MATURITY (ORIGINAL)</t>
  </si>
  <si>
    <t>DOMESTIC DEBT BY INSTRUMENT TYPE</t>
  </si>
  <si>
    <t>Total</t>
  </si>
  <si>
    <t>External</t>
  </si>
  <si>
    <t>Domestic</t>
  </si>
  <si>
    <t>Public Debt Stock</t>
  </si>
  <si>
    <t>end 2016 (GHS mn)</t>
  </si>
  <si>
    <t>end 2016 (USD mn)</t>
  </si>
  <si>
    <t>Exchange Rate</t>
  </si>
  <si>
    <t>Change in Debt</t>
  </si>
  <si>
    <t>Net Transactions/ Flows (+/(-))</t>
  </si>
  <si>
    <t>end 2023 (USD mn)</t>
  </si>
  <si>
    <t>end 2023 (GHS mn) @end 2016 fx rate</t>
  </si>
  <si>
    <t>end 2023 (GHS mn) @end 2023 fx rate</t>
  </si>
  <si>
    <t>Memo Items</t>
  </si>
  <si>
    <t>Debt to GDP</t>
  </si>
  <si>
    <t>o/w Domestic</t>
  </si>
  <si>
    <t>o/w External</t>
  </si>
  <si>
    <t>Currency Depreciation/ (Appreciation)</t>
  </si>
  <si>
    <t>o/w USD Bond…....................................</t>
  </si>
  <si>
    <t>Treasury Bills (Short-Term)….....................</t>
  </si>
  <si>
    <t>Multilateral….............................................</t>
  </si>
  <si>
    <t>Bilateral….................................................</t>
  </si>
  <si>
    <t>Commercial…...........................................</t>
  </si>
  <si>
    <t>International Capital Markets…...................</t>
  </si>
  <si>
    <t>Treasury Bonds and Notes (Medium-Term).</t>
  </si>
  <si>
    <t>Treasury Bonds and Notes (Long-Term)…..</t>
  </si>
  <si>
    <t>Non-Tradable Debt (Long-Term)….............</t>
  </si>
  <si>
    <t>Loans…...................................................</t>
  </si>
  <si>
    <t>CENTRAL GOVERNMENT EXTERNAL DEBT STOCK - 2019 TO 2022 (US$'MIL)</t>
  </si>
  <si>
    <t>CENTRAL GOVERNMENT DOMESTIC DEBT STOCK - 2019 TO 2022 (US$'MIL)</t>
  </si>
  <si>
    <t>PUBLIC DEBT - 2019 TO 2022 (US$'MIL) - PROVISIONAL</t>
  </si>
  <si>
    <t>HOLDERS OF CENTRAL GOVERNMENT DOMESTIC DEBT - 2019 TO 2022 (US$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</si>
</sst>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_-;\-* #,##0.0_-;_-* &quot;-&quot;??_-;_-@_-"/>
    <numFmt numFmtId="167" formatCode="_([$€-2]* #,##0.00_);_([$€-2]* \(#,##0.00\);_([$€-2]* &quot;-&quot;??_)"/>
    <numFmt numFmtId="168" formatCode="0.00_)"/>
    <numFmt numFmtId="169" formatCode="0.0000"/>
    <numFmt numFmtId="170" formatCode="_(* #,##0.0_);_(* \(#,##0.0\);_(* &quot;-&quot;??_);_(@_)"/>
  </numFmts>
  <fonts count="50">
    <font>
      <sz val="10"/>
      <name val="Arial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indexed="8"/>
      <name val="Corbe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±¼¸²Ã¼"/>
      <charset val="129"/>
    </font>
    <font>
      <sz val="12"/>
      <name val="Times New Roman"/>
      <family val="1"/>
    </font>
    <font>
      <b/>
      <i/>
      <sz val="16"/>
      <name val="Helv"/>
    </font>
    <font>
      <sz val="1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indexed="9"/>
      <name val="Corbel"/>
      <family val="2"/>
    </font>
    <font>
      <sz val="11"/>
      <color indexed="20"/>
      <name val="Corbel"/>
      <family val="2"/>
    </font>
    <font>
      <b/>
      <sz val="11"/>
      <color indexed="52"/>
      <name val="Corbel"/>
      <family val="2"/>
    </font>
    <font>
      <b/>
      <sz val="11"/>
      <color indexed="9"/>
      <name val="Corbel"/>
      <family val="2"/>
    </font>
    <font>
      <i/>
      <sz val="11"/>
      <color indexed="23"/>
      <name val="Corbel"/>
      <family val="2"/>
    </font>
    <font>
      <sz val="11"/>
      <color indexed="17"/>
      <name val="Corbel"/>
      <family val="2"/>
    </font>
    <font>
      <b/>
      <sz val="15"/>
      <color indexed="54"/>
      <name val="Corbel"/>
      <family val="2"/>
    </font>
    <font>
      <b/>
      <sz val="13"/>
      <color indexed="54"/>
      <name val="Corbel"/>
      <family val="2"/>
    </font>
    <font>
      <b/>
      <sz val="11"/>
      <color indexed="54"/>
      <name val="Corbel"/>
      <family val="2"/>
    </font>
    <font>
      <sz val="11"/>
      <color indexed="62"/>
      <name val="Corbel"/>
      <family val="2"/>
    </font>
    <font>
      <sz val="11"/>
      <color indexed="52"/>
      <name val="Corbel"/>
      <family val="2"/>
    </font>
    <font>
      <sz val="11"/>
      <color indexed="60"/>
      <name val="Corbel"/>
      <family val="2"/>
    </font>
    <font>
      <b/>
      <sz val="11"/>
      <color indexed="63"/>
      <name val="Corbel"/>
      <family val="2"/>
    </font>
    <font>
      <b/>
      <sz val="18"/>
      <color indexed="54"/>
      <name val="Consolas"/>
      <family val="2"/>
    </font>
    <font>
      <b/>
      <sz val="11"/>
      <color indexed="8"/>
      <name val="Corbel"/>
      <family val="2"/>
    </font>
    <font>
      <sz val="11"/>
      <color indexed="10"/>
      <name val="Corbel"/>
      <family val="2"/>
    </font>
    <font>
      <sz val="10"/>
      <name val="Arial"/>
      <family val="2"/>
    </font>
    <font>
      <sz val="11"/>
      <color theme="1"/>
      <name val="Corbel"/>
      <family val="2"/>
    </font>
    <font>
      <sz val="11"/>
      <color theme="1"/>
      <name val="Corbe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Corbel"/>
      <family val="2"/>
      <charset val="1"/>
      <scheme val="minor"/>
    </font>
    <font>
      <i/>
      <sz val="10"/>
      <color rgb="FFFF0000"/>
      <name val="Arial"/>
      <family val="2"/>
    </font>
    <font>
      <sz val="8"/>
      <color indexed="8"/>
      <name val="Times New Roman"/>
      <family val="1"/>
    </font>
    <font>
      <b/>
      <sz val="1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24" fillId="7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5" fillId="0" borderId="0"/>
    <xf numFmtId="0" fontId="25" fillId="3" borderId="0" applyNumberFormat="0" applyBorder="0" applyAlignment="0" applyProtection="0"/>
    <xf numFmtId="0" fontId="14" fillId="0" borderId="0"/>
    <xf numFmtId="0" fontId="26" fillId="10" borderId="1" applyNumberFormat="0" applyAlignment="0" applyProtection="0"/>
    <xf numFmtId="0" fontId="27" fillId="18" borderId="2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4" fontId="5" fillId="0" borderId="0" applyFont="0" applyFill="0" applyBorder="0" applyAlignment="0" applyProtection="0"/>
    <xf numFmtId="5" fontId="15" fillId="0" borderId="0" applyFill="0" applyBorder="0" applyAlignment="0" applyProtection="0"/>
    <xf numFmtId="0" fontId="15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15" fillId="0" borderId="0" applyFill="0" applyBorder="0" applyAlignment="0" applyProtection="0"/>
    <xf numFmtId="0" fontId="29" fillId="2" borderId="0" applyNumberFormat="0" applyBorder="0" applyAlignment="0" applyProtection="0"/>
    <xf numFmtId="38" fontId="6" fillId="19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10" fontId="6" fillId="20" borderId="8" applyNumberFormat="0" applyBorder="0" applyAlignment="0" applyProtection="0"/>
    <xf numFmtId="0" fontId="33" fillId="8" borderId="1" applyNumberFormat="0" applyAlignment="0" applyProtection="0"/>
    <xf numFmtId="0" fontId="34" fillId="0" borderId="9" applyNumberFormat="0" applyFill="0" applyAlignment="0" applyProtection="0"/>
    <xf numFmtId="0" fontId="35" fillId="7" borderId="0" applyNumberFormat="0" applyBorder="0" applyAlignment="0" applyProtection="0"/>
    <xf numFmtId="168" fontId="16" fillId="0" borderId="0"/>
    <xf numFmtId="0" fontId="42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42" fillId="0" borderId="0"/>
    <xf numFmtId="0" fontId="41" fillId="0" borderId="0"/>
    <xf numFmtId="0" fontId="10" fillId="0" borderId="0" applyNumberFormat="0" applyFill="0" applyBorder="0" applyAlignment="0" applyProtection="0"/>
    <xf numFmtId="0" fontId="5" fillId="0" borderId="0"/>
    <xf numFmtId="0" fontId="4" fillId="0" borderId="0"/>
    <xf numFmtId="0" fontId="41" fillId="0" borderId="0"/>
    <xf numFmtId="0" fontId="41" fillId="0" borderId="0"/>
    <xf numFmtId="0" fontId="5" fillId="0" borderId="0"/>
    <xf numFmtId="0" fontId="4" fillId="0" borderId="0"/>
    <xf numFmtId="0" fontId="40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5" fillId="4" borderId="10" applyNumberFormat="0" applyFont="0" applyAlignment="0" applyProtection="0"/>
    <xf numFmtId="0" fontId="36" fillId="10" borderId="11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46" fillId="0" borderId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</cellStyleXfs>
  <cellXfs count="116">
    <xf numFmtId="0" fontId="0" fillId="0" borderId="0" xfId="0"/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94" applyFont="1"/>
    <xf numFmtId="165" fontId="8" fillId="0" borderId="0" xfId="94" applyNumberFormat="1" applyFont="1"/>
    <xf numFmtId="0" fontId="8" fillId="0" borderId="0" xfId="94" applyFont="1" applyAlignment="1">
      <alignment horizontal="right"/>
    </xf>
    <xf numFmtId="39" fontId="8" fillId="0" borderId="0" xfId="94" applyNumberFormat="1" applyFont="1" applyAlignment="1">
      <alignment horizontal="right"/>
    </xf>
    <xf numFmtId="0" fontId="9" fillId="0" borderId="0" xfId="94" applyFont="1"/>
    <xf numFmtId="165" fontId="8" fillId="0" borderId="0" xfId="94" applyNumberFormat="1" applyFont="1" applyAlignment="1">
      <alignment horizontal="right"/>
    </xf>
    <xf numFmtId="43" fontId="8" fillId="0" borderId="0" xfId="30" applyFont="1"/>
    <xf numFmtId="43" fontId="5" fillId="0" borderId="0" xfId="0" applyNumberFormat="1" applyFont="1"/>
    <xf numFmtId="0" fontId="8" fillId="0" borderId="14" xfId="94" applyFont="1" applyBorder="1"/>
    <xf numFmtId="0" fontId="8" fillId="0" borderId="16" xfId="94" applyFont="1" applyBorder="1"/>
    <xf numFmtId="43" fontId="8" fillId="0" borderId="0" xfId="30" applyFont="1" applyFill="1"/>
    <xf numFmtId="165" fontId="8" fillId="0" borderId="0" xfId="30" applyNumberFormat="1" applyFont="1" applyFill="1" applyAlignment="1">
      <alignment horizontal="right"/>
    </xf>
    <xf numFmtId="165" fontId="8" fillId="0" borderId="0" xfId="43" applyFont="1" applyFill="1" applyAlignment="1">
      <alignment horizontal="right"/>
    </xf>
    <xf numFmtId="43" fontId="5" fillId="0" borderId="0" xfId="30" applyFont="1" applyFill="1"/>
    <xf numFmtId="9" fontId="5" fillId="0" borderId="0" xfId="134" applyFont="1" applyFill="1"/>
    <xf numFmtId="43" fontId="5" fillId="0" borderId="0" xfId="43" applyNumberFormat="1" applyFont="1" applyFill="1"/>
    <xf numFmtId="43" fontId="5" fillId="0" borderId="0" xfId="43" applyNumberFormat="1" applyFont="1" applyFill="1" applyAlignment="1">
      <alignment horizontal="right"/>
    </xf>
    <xf numFmtId="165" fontId="5" fillId="0" borderId="0" xfId="30" applyNumberFormat="1" applyFont="1" applyFill="1" applyAlignment="1">
      <alignment horizontal="right"/>
    </xf>
    <xf numFmtId="0" fontId="22" fillId="0" borderId="0" xfId="0" applyFont="1"/>
    <xf numFmtId="43" fontId="8" fillId="0" borderId="0" xfId="30" applyFont="1" applyFill="1" applyBorder="1"/>
    <xf numFmtId="43" fontId="5" fillId="0" borderId="0" xfId="30" applyFont="1" applyFill="1" applyBorder="1"/>
    <xf numFmtId="165" fontId="5" fillId="0" borderId="0" xfId="43" applyFont="1" applyFill="1" applyBorder="1"/>
    <xf numFmtId="0" fontId="8" fillId="0" borderId="16" xfId="94" quotePrefix="1" applyFont="1" applyBorder="1" applyAlignment="1">
      <alignment horizontal="right"/>
    </xf>
    <xf numFmtId="166" fontId="8" fillId="0" borderId="0" xfId="30" applyNumberFormat="1" applyFont="1" applyFill="1"/>
    <xf numFmtId="0" fontId="8" fillId="0" borderId="13" xfId="94" applyFont="1" applyBorder="1"/>
    <xf numFmtId="9" fontId="5" fillId="0" borderId="13" xfId="134" applyFont="1" applyFill="1" applyBorder="1"/>
    <xf numFmtId="10" fontId="5" fillId="0" borderId="0" xfId="134" applyNumberFormat="1" applyFont="1" applyFill="1" applyBorder="1"/>
    <xf numFmtId="165" fontId="9" fillId="0" borderId="0" xfId="43" applyFont="1" applyFill="1" applyBorder="1"/>
    <xf numFmtId="43" fontId="9" fillId="0" borderId="0" xfId="43" applyNumberFormat="1" applyFont="1" applyFill="1" applyBorder="1"/>
    <xf numFmtId="0" fontId="8" fillId="0" borderId="0" xfId="0" applyFont="1" applyAlignment="1">
      <alignment horizontal="left" indent="1"/>
    </xf>
    <xf numFmtId="43" fontId="8" fillId="0" borderId="0" xfId="0" applyNumberFormat="1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8" fillId="0" borderId="0" xfId="134" applyNumberFormat="1" applyFont="1" applyFill="1" applyBorder="1"/>
    <xf numFmtId="165" fontId="8" fillId="0" borderId="14" xfId="94" applyNumberFormat="1" applyFont="1" applyBorder="1" applyAlignment="1">
      <alignment horizontal="right"/>
    </xf>
    <xf numFmtId="43" fontId="8" fillId="0" borderId="14" xfId="43" applyNumberFormat="1" applyFont="1" applyFill="1" applyBorder="1"/>
    <xf numFmtId="0" fontId="8" fillId="0" borderId="0" xfId="94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9" fontId="5" fillId="0" borderId="0" xfId="134" applyFont="1" applyFill="1" applyBorder="1"/>
    <xf numFmtId="43" fontId="8" fillId="0" borderId="13" xfId="94" applyNumberFormat="1" applyFont="1" applyBorder="1"/>
    <xf numFmtId="43" fontId="8" fillId="0" borderId="0" xfId="43" applyNumberFormat="1" applyFont="1" applyFill="1" applyBorder="1"/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43" fontId="8" fillId="0" borderId="13" xfId="30" applyFont="1" applyFill="1" applyBorder="1"/>
    <xf numFmtId="165" fontId="44" fillId="0" borderId="0" xfId="94" applyNumberFormat="1" applyFont="1"/>
    <xf numFmtId="0" fontId="43" fillId="0" borderId="0" xfId="0" applyFont="1"/>
    <xf numFmtId="0" fontId="45" fillId="0" borderId="0" xfId="0" applyFont="1"/>
    <xf numFmtId="0" fontId="9" fillId="0" borderId="14" xfId="0" applyFont="1" applyBorder="1"/>
    <xf numFmtId="0" fontId="9" fillId="0" borderId="14" xfId="0" applyFont="1" applyBorder="1" applyAlignment="1">
      <alignment wrapText="1"/>
    </xf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4" fontId="0" fillId="0" borderId="15" xfId="0" applyNumberFormat="1" applyBorder="1"/>
    <xf numFmtId="4" fontId="43" fillId="0" borderId="0" xfId="0" applyNumberFormat="1" applyFont="1"/>
    <xf numFmtId="4" fontId="45" fillId="0" borderId="0" xfId="0" applyNumberFormat="1" applyFont="1"/>
    <xf numFmtId="4" fontId="47" fillId="0" borderId="0" xfId="0" applyNumberFormat="1" applyFont="1"/>
    <xf numFmtId="0" fontId="47" fillId="0" borderId="0" xfId="0" applyFont="1"/>
    <xf numFmtId="4" fontId="47" fillId="0" borderId="14" xfId="0" applyNumberFormat="1" applyFont="1" applyBorder="1"/>
    <xf numFmtId="0" fontId="9" fillId="0" borderId="18" xfId="0" applyFont="1" applyBorder="1"/>
    <xf numFmtId="0" fontId="9" fillId="0" borderId="19" xfId="0" applyFont="1" applyBorder="1"/>
    <xf numFmtId="4" fontId="8" fillId="0" borderId="19" xfId="0" applyNumberFormat="1" applyFont="1" applyBorder="1"/>
    <xf numFmtId="4" fontId="9" fillId="0" borderId="19" xfId="0" applyNumberFormat="1" applyFont="1" applyBorder="1"/>
    <xf numFmtId="4" fontId="0" fillId="0" borderId="19" xfId="0" applyNumberFormat="1" applyBorder="1"/>
    <xf numFmtId="4" fontId="0" fillId="0" borderId="20" xfId="0" applyNumberFormat="1" applyBorder="1"/>
    <xf numFmtId="4" fontId="45" fillId="0" borderId="19" xfId="0" applyNumberFormat="1" applyFont="1" applyBorder="1"/>
    <xf numFmtId="4" fontId="43" fillId="0" borderId="19" xfId="0" applyNumberFormat="1" applyFont="1" applyBorder="1"/>
    <xf numFmtId="4" fontId="47" fillId="0" borderId="19" xfId="0" applyNumberFormat="1" applyFont="1" applyBorder="1"/>
    <xf numFmtId="4" fontId="47" fillId="0" borderId="21" xfId="0" applyNumberFormat="1" applyFont="1" applyBorder="1"/>
    <xf numFmtId="0" fontId="9" fillId="0" borderId="18" xfId="0" applyFont="1" applyBorder="1" applyAlignment="1">
      <alignment wrapText="1"/>
    </xf>
    <xf numFmtId="0" fontId="0" fillId="0" borderId="19" xfId="0" applyBorder="1"/>
    <xf numFmtId="0" fontId="45" fillId="0" borderId="19" xfId="0" applyFont="1" applyBorder="1"/>
    <xf numFmtId="0" fontId="43" fillId="0" borderId="19" xfId="0" applyFont="1" applyBorder="1"/>
    <xf numFmtId="0" fontId="0" fillId="0" borderId="23" xfId="0" applyBorder="1"/>
    <xf numFmtId="0" fontId="0" fillId="0" borderId="21" xfId="0" applyBorder="1"/>
    <xf numFmtId="0" fontId="8" fillId="0" borderId="19" xfId="0" applyFont="1" applyBorder="1"/>
    <xf numFmtId="0" fontId="5" fillId="0" borderId="19" xfId="0" applyFont="1" applyBorder="1" applyAlignment="1">
      <alignment horizontal="left" indent="1"/>
    </xf>
    <xf numFmtId="0" fontId="0" fillId="0" borderId="20" xfId="0" applyBorder="1"/>
    <xf numFmtId="0" fontId="43" fillId="0" borderId="20" xfId="0" applyFont="1" applyBorder="1"/>
    <xf numFmtId="0" fontId="47" fillId="0" borderId="19" xfId="0" applyFont="1" applyBorder="1" applyAlignment="1">
      <alignment horizontal="left" indent="1"/>
    </xf>
    <xf numFmtId="0" fontId="47" fillId="0" borderId="21" xfId="0" applyFont="1" applyBorder="1" applyAlignment="1">
      <alignment horizontal="left" indent="1"/>
    </xf>
    <xf numFmtId="165" fontId="5" fillId="0" borderId="0" xfId="43" applyFont="1" applyFill="1" applyAlignment="1">
      <alignment horizontal="right"/>
    </xf>
    <xf numFmtId="165" fontId="5" fillId="0" borderId="0" xfId="58" applyNumberFormat="1" applyFont="1" applyFill="1" applyAlignment="1">
      <alignment horizontal="right"/>
    </xf>
    <xf numFmtId="166" fontId="5" fillId="0" borderId="0" xfId="30" applyNumberFormat="1" applyFont="1" applyFill="1"/>
    <xf numFmtId="166" fontId="5" fillId="0" borderId="0" xfId="58" applyNumberFormat="1" applyFont="1" applyFill="1" applyAlignment="1">
      <alignment horizontal="right"/>
    </xf>
    <xf numFmtId="170" fontId="5" fillId="0" borderId="0" xfId="43" applyNumberFormat="1" applyFont="1" applyFill="1" applyAlignment="1">
      <alignment horizontal="right"/>
    </xf>
    <xf numFmtId="170" fontId="5" fillId="0" borderId="0" xfId="58" applyNumberFormat="1" applyFont="1" applyFill="1" applyAlignment="1">
      <alignment horizontal="right"/>
    </xf>
    <xf numFmtId="165" fontId="8" fillId="0" borderId="0" xfId="43" applyFont="1" applyFill="1" applyBorder="1"/>
    <xf numFmtId="169" fontId="8" fillId="0" borderId="0" xfId="94" applyNumberFormat="1" applyFont="1"/>
    <xf numFmtId="169" fontId="8" fillId="0" borderId="13" xfId="94" applyNumberFormat="1" applyFont="1" applyBorder="1"/>
    <xf numFmtId="0" fontId="22" fillId="0" borderId="19" xfId="0" applyFont="1" applyBorder="1" applyAlignment="1">
      <alignment horizontal="left" indent="2"/>
    </xf>
    <xf numFmtId="4" fontId="22" fillId="0" borderId="19" xfId="0" applyNumberFormat="1" applyFont="1" applyBorder="1"/>
    <xf numFmtId="4" fontId="22" fillId="0" borderId="0" xfId="0" applyNumberFormat="1" applyFont="1"/>
    <xf numFmtId="0" fontId="8" fillId="21" borderId="4" xfId="94" applyFont="1" applyFill="1" applyBorder="1"/>
    <xf numFmtId="0" fontId="8" fillId="21" borderId="4" xfId="94" quotePrefix="1" applyFont="1" applyFill="1" applyBorder="1" applyAlignment="1">
      <alignment horizontal="right"/>
    </xf>
    <xf numFmtId="0" fontId="8" fillId="21" borderId="15" xfId="94" applyFont="1" applyFill="1" applyBorder="1" applyAlignment="1">
      <alignment horizontal="right"/>
    </xf>
    <xf numFmtId="0" fontId="8" fillId="21" borderId="15" xfId="94" applyFont="1" applyFill="1" applyBorder="1"/>
    <xf numFmtId="0" fontId="5" fillId="0" borderId="0" xfId="94"/>
    <xf numFmtId="43" fontId="5" fillId="0" borderId="0" xfId="94" applyNumberFormat="1"/>
    <xf numFmtId="0" fontId="5" fillId="0" borderId="16" xfId="94" applyBorder="1"/>
    <xf numFmtId="0" fontId="5" fillId="0" borderId="0" xfId="94" applyAlignment="1">
      <alignment horizontal="left"/>
    </xf>
    <xf numFmtId="165" fontId="5" fillId="0" borderId="0" xfId="94" applyNumberFormat="1"/>
    <xf numFmtId="0" fontId="5" fillId="0" borderId="0" xfId="94" applyAlignment="1">
      <alignment horizontal="left" indent="2"/>
    </xf>
    <xf numFmtId="9" fontId="5" fillId="0" borderId="13" xfId="134" applyFont="1" applyBorder="1"/>
    <xf numFmtId="0" fontId="11" fillId="0" borderId="0" xfId="94" applyFont="1"/>
    <xf numFmtId="0" fontId="11" fillId="21" borderId="24" xfId="94" applyFont="1" applyFill="1" applyBorder="1"/>
    <xf numFmtId="0" fontId="8" fillId="21" borderId="24" xfId="94" applyFont="1" applyFill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1" borderId="15" xfId="94" applyFont="1" applyFill="1" applyBorder="1" applyAlignment="1">
      <alignment horizontal="center"/>
    </xf>
    <xf numFmtId="0" fontId="49" fillId="0" borderId="14" xfId="94" applyFont="1" applyBorder="1" applyAlignment="1">
      <alignment horizontal="center"/>
    </xf>
    <xf numFmtId="43" fontId="8" fillId="0" borderId="14" xfId="30" applyNumberFormat="1" applyFont="1" applyFill="1" applyBorder="1"/>
  </cellXfs>
  <cellStyles count="27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utoFormat Options" xfId="25" xr:uid="{00000000-0005-0000-0000-000018000000}"/>
    <cellStyle name="Bad 2" xfId="26" xr:uid="{00000000-0005-0000-0000-000019000000}"/>
    <cellStyle name="Ç¥ÁØ_¿ù°£¿ä¾àº¸°í" xfId="27" xr:uid="{00000000-0005-0000-0000-00001A000000}"/>
    <cellStyle name="Calculation 2" xfId="28" xr:uid="{00000000-0005-0000-0000-00001B000000}"/>
    <cellStyle name="Check Cell 2" xfId="29" xr:uid="{00000000-0005-0000-0000-00001C000000}"/>
    <cellStyle name="Comma" xfId="30" builtinId="3"/>
    <cellStyle name="Comma 10" xfId="31" xr:uid="{00000000-0005-0000-0000-00001E000000}"/>
    <cellStyle name="Comma 10 2" xfId="32" xr:uid="{00000000-0005-0000-0000-00001F000000}"/>
    <cellStyle name="Comma 10 2 2" xfId="176" xr:uid="{00000000-0005-0000-0000-000020000000}"/>
    <cellStyle name="Comma 10 3" xfId="175" xr:uid="{00000000-0005-0000-0000-000021000000}"/>
    <cellStyle name="Comma 11" xfId="33" xr:uid="{00000000-0005-0000-0000-000022000000}"/>
    <cellStyle name="Comma 11 2" xfId="177" xr:uid="{00000000-0005-0000-0000-000023000000}"/>
    <cellStyle name="Comma 11 3" xfId="251" xr:uid="{8D78D9E3-E2CF-40CC-862F-3B314310F206}"/>
    <cellStyle name="Comma 12" xfId="34" xr:uid="{00000000-0005-0000-0000-000024000000}"/>
    <cellStyle name="Comma 12 2" xfId="178" xr:uid="{00000000-0005-0000-0000-000025000000}"/>
    <cellStyle name="Comma 12 3" xfId="252" xr:uid="{0A14424D-A9C9-4C6A-901B-F63A3CAFF6B4}"/>
    <cellStyle name="Comma 13" xfId="174" xr:uid="{00000000-0005-0000-0000-000026000000}"/>
    <cellStyle name="Comma 13 2" xfId="237" xr:uid="{277F7388-E882-473D-A88C-1BDAEB5CB6EF}"/>
    <cellStyle name="Comma 13 3" xfId="253" xr:uid="{06320DBF-C7D0-4C8B-B76C-EF5ACB58AEA5}"/>
    <cellStyle name="Comma 14" xfId="229" xr:uid="{A21E047C-AEF0-4FA1-9C50-2B05E8CD9F79}"/>
    <cellStyle name="Comma 14 2" xfId="235" xr:uid="{E028E0D6-C99B-434A-9EFF-FCDBD3E82B92}"/>
    <cellStyle name="Comma 14 3" xfId="269" xr:uid="{0311F88E-6976-4A49-A12E-C8AFAFC2F115}"/>
    <cellStyle name="Comma 19" xfId="35" xr:uid="{00000000-0005-0000-0000-000027000000}"/>
    <cellStyle name="Comma 2" xfId="36" xr:uid="{00000000-0005-0000-0000-000028000000}"/>
    <cellStyle name="Comma 2 2" xfId="37" xr:uid="{00000000-0005-0000-0000-000029000000}"/>
    <cellStyle name="Comma 2 2 2" xfId="38" xr:uid="{00000000-0005-0000-0000-00002A000000}"/>
    <cellStyle name="Comma 2 2 2 2" xfId="181" xr:uid="{00000000-0005-0000-0000-00002B000000}"/>
    <cellStyle name="Comma 2 2 3" xfId="180" xr:uid="{00000000-0005-0000-0000-00002C000000}"/>
    <cellStyle name="Comma 2 2 4" xfId="238" xr:uid="{33F77DF1-9B07-43B0-AC66-E319CAC35439}"/>
    <cellStyle name="Comma 2 3" xfId="39" xr:uid="{00000000-0005-0000-0000-00002D000000}"/>
    <cellStyle name="Comma 2 3 2" xfId="245" xr:uid="{DF09E338-495D-4686-BEA0-F0688057406B}"/>
    <cellStyle name="Comma 2 4" xfId="40" xr:uid="{00000000-0005-0000-0000-00002E000000}"/>
    <cellStyle name="Comma 2 4 2" xfId="247" xr:uid="{BB71DA0B-36BD-4BB2-B45C-73B968FD777B}"/>
    <cellStyle name="Comma 2 5" xfId="179" xr:uid="{00000000-0005-0000-0000-00002F000000}"/>
    <cellStyle name="Comma 2 5 2" xfId="244" xr:uid="{5EBE0003-ACD4-4AD3-8CFD-4AD6CFA4741E}"/>
    <cellStyle name="Comma 2 5 3" xfId="254" xr:uid="{78DAB0DB-1729-48D5-A472-DB614F689427}"/>
    <cellStyle name="Comma 2 6" xfId="232" xr:uid="{06F4789A-8450-4901-BD41-60A80B444548}"/>
    <cellStyle name="Comma 2_new commitments IMF" xfId="41" xr:uid="{00000000-0005-0000-0000-000030000000}"/>
    <cellStyle name="Comma 3" xfId="42" xr:uid="{00000000-0005-0000-0000-000031000000}"/>
    <cellStyle name="Comma 3 2" xfId="43" xr:uid="{00000000-0005-0000-0000-000032000000}"/>
    <cellStyle name="Comma 3 2 2" xfId="183" xr:uid="{00000000-0005-0000-0000-000033000000}"/>
    <cellStyle name="Comma 3 3" xfId="182" xr:uid="{00000000-0005-0000-0000-000034000000}"/>
    <cellStyle name="Comma 3 4" xfId="231" xr:uid="{EC3FFEF1-CC71-4294-965E-6CD23DF0897D}"/>
    <cellStyle name="Comma 4" xfId="44" xr:uid="{00000000-0005-0000-0000-000035000000}"/>
    <cellStyle name="Comma 4 2" xfId="45" xr:uid="{00000000-0005-0000-0000-000036000000}"/>
    <cellStyle name="Comma 4 2 2" xfId="184" xr:uid="{00000000-0005-0000-0000-000037000000}"/>
    <cellStyle name="Comma 4 3" xfId="46" xr:uid="{00000000-0005-0000-0000-000038000000}"/>
    <cellStyle name="Comma 4 3 2" xfId="185" xr:uid="{00000000-0005-0000-0000-000039000000}"/>
    <cellStyle name="Comma 4 4" xfId="239" xr:uid="{CC79F53B-4857-4877-88AC-11B37ACA3B3A}"/>
    <cellStyle name="Comma 5" xfId="47" xr:uid="{00000000-0005-0000-0000-00003A000000}"/>
    <cellStyle name="Comma 5 2" xfId="48" xr:uid="{00000000-0005-0000-0000-00003B000000}"/>
    <cellStyle name="Comma 5 2 2" xfId="187" xr:uid="{00000000-0005-0000-0000-00003C000000}"/>
    <cellStyle name="Comma 5 3" xfId="186" xr:uid="{00000000-0005-0000-0000-00003D000000}"/>
    <cellStyle name="Comma 5 4" xfId="234" xr:uid="{5B6608E6-63E5-403A-A0A0-7825CA860308}"/>
    <cellStyle name="Comma 6" xfId="49" xr:uid="{00000000-0005-0000-0000-00003E000000}"/>
    <cellStyle name="Comma 6 2" xfId="50" xr:uid="{00000000-0005-0000-0000-00003F000000}"/>
    <cellStyle name="Comma 6 2 2" xfId="189" xr:uid="{00000000-0005-0000-0000-000040000000}"/>
    <cellStyle name="Comma 6 3" xfId="188" xr:uid="{00000000-0005-0000-0000-000041000000}"/>
    <cellStyle name="Comma 7" xfId="51" xr:uid="{00000000-0005-0000-0000-000042000000}"/>
    <cellStyle name="Comma 7 2" xfId="52" xr:uid="{00000000-0005-0000-0000-000043000000}"/>
    <cellStyle name="Comma 7 2 2" xfId="191" xr:uid="{00000000-0005-0000-0000-000044000000}"/>
    <cellStyle name="Comma 7 3" xfId="190" xr:uid="{00000000-0005-0000-0000-000045000000}"/>
    <cellStyle name="Comma 8" xfId="53" xr:uid="{00000000-0005-0000-0000-000046000000}"/>
    <cellStyle name="Comma 8 2" xfId="54" xr:uid="{00000000-0005-0000-0000-000047000000}"/>
    <cellStyle name="Comma 8 2 2" xfId="192" xr:uid="{00000000-0005-0000-0000-000048000000}"/>
    <cellStyle name="Comma 8 3" xfId="55" xr:uid="{00000000-0005-0000-0000-000049000000}"/>
    <cellStyle name="Comma 8 3 2" xfId="193" xr:uid="{00000000-0005-0000-0000-00004A000000}"/>
    <cellStyle name="Comma 88" xfId="255" xr:uid="{895C6110-3D34-404F-83DA-E35B1BD71382}"/>
    <cellStyle name="Comma 9" xfId="56" xr:uid="{00000000-0005-0000-0000-00004B000000}"/>
    <cellStyle name="Comma 9 2" xfId="57" xr:uid="{00000000-0005-0000-0000-00004C000000}"/>
    <cellStyle name="Comma 9 2 2" xfId="195" xr:uid="{00000000-0005-0000-0000-00004D000000}"/>
    <cellStyle name="Comma 9 3" xfId="194" xr:uid="{00000000-0005-0000-0000-00004E000000}"/>
    <cellStyle name="Comma_PUBLIC DEBT IMF" xfId="58" xr:uid="{00000000-0005-0000-0000-00004F000000}"/>
    <cellStyle name="Comma0" xfId="59" xr:uid="{00000000-0005-0000-0000-000050000000}"/>
    <cellStyle name="Currency 2" xfId="60" xr:uid="{00000000-0005-0000-0000-000051000000}"/>
    <cellStyle name="Currency0" xfId="61" xr:uid="{00000000-0005-0000-0000-000052000000}"/>
    <cellStyle name="Date" xfId="62" xr:uid="{00000000-0005-0000-0000-000053000000}"/>
    <cellStyle name="Euro" xfId="63" xr:uid="{00000000-0005-0000-0000-000054000000}"/>
    <cellStyle name="Explanatory Text 2" xfId="64" xr:uid="{00000000-0005-0000-0000-000055000000}"/>
    <cellStyle name="Fixed" xfId="65" xr:uid="{00000000-0005-0000-0000-000056000000}"/>
    <cellStyle name="Good 2" xfId="66" xr:uid="{00000000-0005-0000-0000-000057000000}"/>
    <cellStyle name="Grey" xfId="67" xr:uid="{00000000-0005-0000-0000-000058000000}"/>
    <cellStyle name="Header1" xfId="68" xr:uid="{00000000-0005-0000-0000-000059000000}"/>
    <cellStyle name="Header2" xfId="69" xr:uid="{00000000-0005-0000-0000-00005A000000}"/>
    <cellStyle name="Heading 1 2" xfId="70" xr:uid="{00000000-0005-0000-0000-00005B000000}"/>
    <cellStyle name="Heading 2 2" xfId="71" xr:uid="{00000000-0005-0000-0000-00005C000000}"/>
    <cellStyle name="Heading 3 2" xfId="72" xr:uid="{00000000-0005-0000-0000-00005D000000}"/>
    <cellStyle name="Heading 4 2" xfId="73" xr:uid="{00000000-0005-0000-0000-00005E000000}"/>
    <cellStyle name="Input [yellow]" xfId="74" xr:uid="{00000000-0005-0000-0000-00005F000000}"/>
    <cellStyle name="Input 2" xfId="75" xr:uid="{00000000-0005-0000-0000-000060000000}"/>
    <cellStyle name="Linked Cell 2" xfId="76" xr:uid="{00000000-0005-0000-0000-000061000000}"/>
    <cellStyle name="Neutral 2" xfId="77" xr:uid="{00000000-0005-0000-0000-000062000000}"/>
    <cellStyle name="Normal" xfId="0" builtinId="0"/>
    <cellStyle name="Normal - Style1" xfId="78" xr:uid="{00000000-0005-0000-0000-000064000000}"/>
    <cellStyle name="Normal 10" xfId="79" xr:uid="{00000000-0005-0000-0000-000065000000}"/>
    <cellStyle name="Normal 10 2" xfId="80" xr:uid="{00000000-0005-0000-0000-000066000000}"/>
    <cellStyle name="Normal 10 2 2" xfId="197" xr:uid="{00000000-0005-0000-0000-000067000000}"/>
    <cellStyle name="Normal 10 2 3" xfId="270" xr:uid="{BF7AD73B-AFE8-4F2B-B8A8-89718F563F83}"/>
    <cellStyle name="Normal 10 3" xfId="81" xr:uid="{00000000-0005-0000-0000-000068000000}"/>
    <cellStyle name="Normal 10 3 2" xfId="198" xr:uid="{00000000-0005-0000-0000-000069000000}"/>
    <cellStyle name="Normal 10 4" xfId="196" xr:uid="{00000000-0005-0000-0000-00006A000000}"/>
    <cellStyle name="Normal 10 5" xfId="256" xr:uid="{B4E9E375-AB3A-40FF-961F-90D4DE73F094}"/>
    <cellStyle name="Normal 11" xfId="82" xr:uid="{00000000-0005-0000-0000-00006B000000}"/>
    <cellStyle name="Normal 11 2" xfId="83" xr:uid="{00000000-0005-0000-0000-00006C000000}"/>
    <cellStyle name="Normal 11 2 2" xfId="200" xr:uid="{00000000-0005-0000-0000-00006D000000}"/>
    <cellStyle name="Normal 11 3" xfId="84" xr:uid="{00000000-0005-0000-0000-00006E000000}"/>
    <cellStyle name="Normal 11 3 2" xfId="201" xr:uid="{00000000-0005-0000-0000-00006F000000}"/>
    <cellStyle name="Normal 11 4" xfId="199" xr:uid="{00000000-0005-0000-0000-000070000000}"/>
    <cellStyle name="Normal 11 5" xfId="257" xr:uid="{EF1F51E2-E3F4-45B6-AAF9-B4909B62005A}"/>
    <cellStyle name="Normal 12" xfId="85" xr:uid="{00000000-0005-0000-0000-000071000000}"/>
    <cellStyle name="Normal 12 2" xfId="202" xr:uid="{00000000-0005-0000-0000-000072000000}"/>
    <cellStyle name="Normal 12 3" xfId="258" xr:uid="{1A8BB546-9EFF-408F-8D0A-58BF848A9929}"/>
    <cellStyle name="Normal 13" xfId="86" xr:uid="{00000000-0005-0000-0000-000073000000}"/>
    <cellStyle name="Normal 13 2" xfId="203" xr:uid="{00000000-0005-0000-0000-000074000000}"/>
    <cellStyle name="Normal 13 3" xfId="259" xr:uid="{D43A693D-15DF-4B25-858A-717A1F3C58CB}"/>
    <cellStyle name="Normal 14" xfId="87" xr:uid="{00000000-0005-0000-0000-000075000000}"/>
    <cellStyle name="Normal 14 2" xfId="204" xr:uid="{00000000-0005-0000-0000-000076000000}"/>
    <cellStyle name="Normal 15" xfId="88" xr:uid="{00000000-0005-0000-0000-000077000000}"/>
    <cellStyle name="Normal 15 2" xfId="205" xr:uid="{00000000-0005-0000-0000-000078000000}"/>
    <cellStyle name="Normal 16" xfId="89" xr:uid="{00000000-0005-0000-0000-000079000000}"/>
    <cellStyle name="Normal 16 2" xfId="206" xr:uid="{00000000-0005-0000-0000-00007A000000}"/>
    <cellStyle name="Normal 17" xfId="90" xr:uid="{00000000-0005-0000-0000-00007B000000}"/>
    <cellStyle name="Normal 17 2" xfId="207" xr:uid="{00000000-0005-0000-0000-00007C000000}"/>
    <cellStyle name="Normal 18" xfId="91" xr:uid="{00000000-0005-0000-0000-00007D000000}"/>
    <cellStyle name="Normal 18 2" xfId="208" xr:uid="{00000000-0005-0000-0000-00007E000000}"/>
    <cellStyle name="Normal 19" xfId="92" xr:uid="{00000000-0005-0000-0000-00007F000000}"/>
    <cellStyle name="Normal 19 2" xfId="209" xr:uid="{00000000-0005-0000-0000-000080000000}"/>
    <cellStyle name="Normal 2" xfId="93" xr:uid="{00000000-0005-0000-0000-000081000000}"/>
    <cellStyle name="Normal 2 2" xfId="94" xr:uid="{00000000-0005-0000-0000-000082000000}"/>
    <cellStyle name="Normal 2 2 2" xfId="95" xr:uid="{00000000-0005-0000-0000-000083000000}"/>
    <cellStyle name="Normal 2 3" xfId="96" xr:uid="{00000000-0005-0000-0000-000084000000}"/>
    <cellStyle name="Normal 2 3 2" xfId="243" xr:uid="{16947A86-A0FD-4539-BEEB-D13B079AB41F}"/>
    <cellStyle name="Normal 2 4" xfId="97" xr:uid="{00000000-0005-0000-0000-000085000000}"/>
    <cellStyle name="Normal 2 5" xfId="98" xr:uid="{00000000-0005-0000-0000-000086000000}"/>
    <cellStyle name="Normal 2 6" xfId="99" xr:uid="{00000000-0005-0000-0000-000087000000}"/>
    <cellStyle name="Normal 2 7" xfId="100" xr:uid="{00000000-0005-0000-0000-000088000000}"/>
    <cellStyle name="Normal 2 8" xfId="260" xr:uid="{D2ACF74D-50C0-4FCA-BF29-5DBCA435E6D7}"/>
    <cellStyle name="Normal 2_ADMD budget appendices 19-03-09" xfId="101" xr:uid="{00000000-0005-0000-0000-000089000000}"/>
    <cellStyle name="Normal 20" xfId="102" xr:uid="{00000000-0005-0000-0000-00008A000000}"/>
    <cellStyle name="Normal 20 2" xfId="210" xr:uid="{00000000-0005-0000-0000-00008B000000}"/>
    <cellStyle name="Normal 21" xfId="103" xr:uid="{00000000-0005-0000-0000-00008C000000}"/>
    <cellStyle name="Normal 21 2" xfId="211" xr:uid="{00000000-0005-0000-0000-00008D000000}"/>
    <cellStyle name="Normal 22" xfId="104" xr:uid="{00000000-0005-0000-0000-00008E000000}"/>
    <cellStyle name="Normal 22 2" xfId="212" xr:uid="{00000000-0005-0000-0000-00008F000000}"/>
    <cellStyle name="Normal 23" xfId="105" xr:uid="{00000000-0005-0000-0000-000090000000}"/>
    <cellStyle name="Normal 23 2" xfId="213" xr:uid="{00000000-0005-0000-0000-000091000000}"/>
    <cellStyle name="Normal 24" xfId="106" xr:uid="{00000000-0005-0000-0000-000092000000}"/>
    <cellStyle name="Normal 24 2" xfId="214" xr:uid="{00000000-0005-0000-0000-000093000000}"/>
    <cellStyle name="Normal 25" xfId="107" xr:uid="{00000000-0005-0000-0000-000094000000}"/>
    <cellStyle name="Normal 25 2" xfId="215" xr:uid="{00000000-0005-0000-0000-000095000000}"/>
    <cellStyle name="Normal 26" xfId="108" xr:uid="{00000000-0005-0000-0000-000096000000}"/>
    <cellStyle name="Normal 26 2" xfId="216" xr:uid="{00000000-0005-0000-0000-000097000000}"/>
    <cellStyle name="Normal 27" xfId="109" xr:uid="{00000000-0005-0000-0000-000098000000}"/>
    <cellStyle name="Normal 27 2" xfId="217" xr:uid="{00000000-0005-0000-0000-000099000000}"/>
    <cellStyle name="Normal 28" xfId="110" xr:uid="{00000000-0005-0000-0000-00009A000000}"/>
    <cellStyle name="Normal 28 2" xfId="218" xr:uid="{00000000-0005-0000-0000-00009B000000}"/>
    <cellStyle name="Normal 28 3" xfId="236" xr:uid="{D44801BE-C38A-4888-9901-AEC52C7EE3CC}"/>
    <cellStyle name="Normal 29" xfId="111" xr:uid="{00000000-0005-0000-0000-00009C000000}"/>
    <cellStyle name="Normal 29 2" xfId="219" xr:uid="{00000000-0005-0000-0000-00009D000000}"/>
    <cellStyle name="Normal 3" xfId="112" xr:uid="{00000000-0005-0000-0000-00009E000000}"/>
    <cellStyle name="Normal 3 2" xfId="113" xr:uid="{00000000-0005-0000-0000-00009F000000}"/>
    <cellStyle name="Normal 3 2 2" xfId="246" xr:uid="{1C726161-0C3B-4302-9BCE-E540D3550898}"/>
    <cellStyle name="Normal 3 3" xfId="114" xr:uid="{00000000-0005-0000-0000-0000A0000000}"/>
    <cellStyle name="Normal 3 4" xfId="115" xr:uid="{00000000-0005-0000-0000-0000A1000000}"/>
    <cellStyle name="Normal 3 5" xfId="116" xr:uid="{00000000-0005-0000-0000-0000A2000000}"/>
    <cellStyle name="Normal 3 6" xfId="117" xr:uid="{00000000-0005-0000-0000-0000A3000000}"/>
    <cellStyle name="Normal 3 7" xfId="240" xr:uid="{7F383B56-DCB1-49CF-8559-79F8E7704A84}"/>
    <cellStyle name="Normal 30" xfId="118" xr:uid="{00000000-0005-0000-0000-0000A4000000}"/>
    <cellStyle name="Normal 30 2" xfId="220" xr:uid="{00000000-0005-0000-0000-0000A5000000}"/>
    <cellStyle name="Normal 31" xfId="228" xr:uid="{E1861CF8-443C-4F9A-8188-A919DD0421B6}"/>
    <cellStyle name="Normal 32" xfId="230" xr:uid="{66B6F8CD-8605-46F3-8C38-6CB86AB2832D}"/>
    <cellStyle name="Normal 33" xfId="242" xr:uid="{F549FFA5-4DF4-44E4-B040-AB57CC68B9A8}"/>
    <cellStyle name="Normal 4" xfId="119" xr:uid="{00000000-0005-0000-0000-0000A6000000}"/>
    <cellStyle name="Normal 4 2" xfId="120" xr:uid="{00000000-0005-0000-0000-0000A7000000}"/>
    <cellStyle name="Normal 4 2 2" xfId="241" xr:uid="{0560D0AA-0FA5-4461-BF27-80750FEA543B}"/>
    <cellStyle name="Normal 4 3" xfId="121" xr:uid="{00000000-0005-0000-0000-0000A8000000}"/>
    <cellStyle name="Normal 4 4" xfId="233" xr:uid="{2AAFC2D4-C4D9-4C4E-9635-092940CE14EE}"/>
    <cellStyle name="Normal 4_ADMD budget appendices 19-03-09" xfId="122" xr:uid="{00000000-0005-0000-0000-0000A9000000}"/>
    <cellStyle name="Normal 5" xfId="123" xr:uid="{00000000-0005-0000-0000-0000AA000000}"/>
    <cellStyle name="Normal 5 2" xfId="124" xr:uid="{00000000-0005-0000-0000-0000AB000000}"/>
    <cellStyle name="Normal 5 3" xfId="125" xr:uid="{00000000-0005-0000-0000-0000AC000000}"/>
    <cellStyle name="Normal 5_ADMD budget appendices 19-03-09" xfId="126" xr:uid="{00000000-0005-0000-0000-0000AD000000}"/>
    <cellStyle name="Normal 6" xfId="127" xr:uid="{00000000-0005-0000-0000-0000AE000000}"/>
    <cellStyle name="Normal 6 2" xfId="128" xr:uid="{00000000-0005-0000-0000-0000AF000000}"/>
    <cellStyle name="Normal 6 2 2" xfId="222" xr:uid="{00000000-0005-0000-0000-0000B0000000}"/>
    <cellStyle name="Normal 6 2 3" xfId="261" xr:uid="{59936FB2-9F75-4581-BC52-17ABF71676D6}"/>
    <cellStyle name="Normal 6 3" xfId="221" xr:uid="{00000000-0005-0000-0000-0000B1000000}"/>
    <cellStyle name="Normal 6 4" xfId="268" xr:uid="{5CFF4651-3BF2-486A-B4CD-07D225FAB4E6}"/>
    <cellStyle name="Normal 7" xfId="129" xr:uid="{00000000-0005-0000-0000-0000B2000000}"/>
    <cellStyle name="Normal 7 2" xfId="223" xr:uid="{00000000-0005-0000-0000-0000B3000000}"/>
    <cellStyle name="Normal 7 3" xfId="271" xr:uid="{58F9D4B8-78CB-47CD-9120-183C25BA0AA7}"/>
    <cellStyle name="Normal 74" xfId="248" xr:uid="{1958EB35-0015-41D5-AF35-C8E904087E47}"/>
    <cellStyle name="Normal 8" xfId="130" xr:uid="{00000000-0005-0000-0000-0000B4000000}"/>
    <cellStyle name="Normal 8 2" xfId="224" xr:uid="{00000000-0005-0000-0000-0000B5000000}"/>
    <cellStyle name="Normal 9" xfId="131" xr:uid="{00000000-0005-0000-0000-0000B6000000}"/>
    <cellStyle name="Normal 9 2" xfId="225" xr:uid="{00000000-0005-0000-0000-0000B7000000}"/>
    <cellStyle name="Note 2" xfId="132" xr:uid="{00000000-0005-0000-0000-0000BA000000}"/>
    <cellStyle name="Output 2" xfId="133" xr:uid="{00000000-0005-0000-0000-0000BB000000}"/>
    <cellStyle name="Percent" xfId="134" builtinId="5"/>
    <cellStyle name="Percent 2" xfId="135" xr:uid="{00000000-0005-0000-0000-0000BD000000}"/>
    <cellStyle name="Percent 2 2" xfId="136" xr:uid="{00000000-0005-0000-0000-0000BE000000}"/>
    <cellStyle name="Percent 2 3" xfId="137" xr:uid="{00000000-0005-0000-0000-0000BF000000}"/>
    <cellStyle name="Percent 3" xfId="138" xr:uid="{00000000-0005-0000-0000-0000C0000000}"/>
    <cellStyle name="Percent 3 2" xfId="139" xr:uid="{00000000-0005-0000-0000-0000C1000000}"/>
    <cellStyle name="Percent 4" xfId="140" xr:uid="{00000000-0005-0000-0000-0000C2000000}"/>
    <cellStyle name="Percent 4 2" xfId="141" xr:uid="{00000000-0005-0000-0000-0000C3000000}"/>
    <cellStyle name="Percent 4 2 2" xfId="142" xr:uid="{00000000-0005-0000-0000-0000C4000000}"/>
    <cellStyle name="Percent 5" xfId="143" xr:uid="{00000000-0005-0000-0000-0000C5000000}"/>
    <cellStyle name="Percent 5 2" xfId="144" xr:uid="{00000000-0005-0000-0000-0000C6000000}"/>
    <cellStyle name="þ_x001d_ð‡_x000c_éþ÷_x000c_âþU_x0001__x001f__x000f_&quot;_x0007__x0001__x0001_" xfId="145" xr:uid="{00000000-0005-0000-0000-0000C7000000}"/>
    <cellStyle name="þ_x001d_ð‡_x000c_éþ÷_x000c_âþU_x0001__x001f__x000f_&quot;_x000f__x0001__x0001_" xfId="146" xr:uid="{00000000-0005-0000-0000-0000C8000000}"/>
    <cellStyle name="þ_x001d_ð‡_x000c_éþ÷_x000c_âþU_x0001__x001f__x000f_&quot;_x0007__x0001__x0001__ACTUAL DISBURSEMENT VRS PROJECTION 2008-2010" xfId="147" xr:uid="{00000000-0005-0000-0000-0000C9000000}"/>
    <cellStyle name="þ_x001d_ð‡_x000c_éþ÷_x000c_âþU_x0001__x001f__x000f_&quot;_x000f__x0001__x0001__ACTUAL DISBURSEMENT VRS PROJECTION 2008-2010" xfId="148" xr:uid="{00000000-0005-0000-0000-0000CA000000}"/>
    <cellStyle name="þ_x001d_ð‡_x000c_éþ÷_x000c_âþU_x0001__x001f__x000f_&quot;_x0007__x0001__x0001__allocation yaa" xfId="149" xr:uid="{00000000-0005-0000-0000-0000CB000000}"/>
    <cellStyle name="þ_x001d_ð‡_x000c_éþ÷_x000c_âþU_x0001__x001f__x000f_&quot;_x000f__x0001__x0001__allocation yaa" xfId="150" xr:uid="{00000000-0005-0000-0000-0000CC000000}"/>
    <cellStyle name="þ_x001d_ð‡_x000c_éþ÷_x000c_âþU_x0001__x001f__x000f_&quot;_x0007__x0001__x0001__allocation yaa 10" xfId="226" xr:uid="{00000000-0005-0000-0000-0000CD000000}"/>
    <cellStyle name="þ_x001d_ð‡_x000c_éþ÷_x000c_âþU_x0001__x001f__x000f_&quot;_x000f__x0001__x0001__allocation yaa 10" xfId="227" xr:uid="{00000000-0005-0000-0000-0000CE000000}"/>
    <cellStyle name="þ_x001d_ð‡_x000c_éþ÷_x000c_âþU_x0001__x001f__x000f_&quot;_x0007__x0001__x0001__allocation yaa 11" xfId="265" xr:uid="{688BC317-2AD5-469A-A5DD-CAE0FF6132FD}"/>
    <cellStyle name="þ_x001d_ð‡_x000c_éþ÷_x000c_âþU_x0001__x001f__x000f_&quot;_x000f__x0001__x0001__allocation yaa 11" xfId="266" xr:uid="{7E81BDBC-97F6-4F57-B9A3-0170B05FDD9E}"/>
    <cellStyle name="þ_x001d_ð‡_x000c_éþ÷_x000c_âþU_x0001__x001f__x000f_&quot;_x0007__x0001__x0001__allocation yaa 12" xfId="272" xr:uid="{C4DDC1EA-4619-4D36-BC8D-6CE87449FEEA}"/>
    <cellStyle name="þ_x001d_ð‡_x000c_éþ÷_x000c_âþU_x0001__x001f__x000f_&quot;_x000f__x0001__x0001__allocation yaa 12" xfId="273" xr:uid="{5768EAB8-4873-4F7B-A7AD-85D94A3DCAC5}"/>
    <cellStyle name="þ_x001d_ð‡_x000c_éþ÷_x000c_âþU_x0001__x001f__x000f_&quot;_x0007__x0001__x0001__allocation yaa 13" xfId="264" xr:uid="{AFBEDAF7-A2E0-4D5A-A837-5F03FD7EB335}"/>
    <cellStyle name="þ_x001d_ð‡_x000c_éþ÷_x000c_âþU_x0001__x001f__x000f_&quot;_x000f__x0001__x0001__allocation yaa 13" xfId="267" xr:uid="{5902DBD7-4789-407A-A460-FE03663E760B}"/>
    <cellStyle name="þ_x001d_ð‡_x000c_éþ÷_x000c_âþU_x0001__x001f__x000f_&quot;_x0007__x0001__x0001__allocation yaa 14" xfId="250" xr:uid="{83E1D565-56A6-46C3-B0C6-969430A2601A}"/>
    <cellStyle name="þ_x001d_ð‡_x000c_éþ÷_x000c_âþU_x0001__x001f__x000f_&quot;_x000f__x0001__x0001__allocation yaa 14" xfId="249" xr:uid="{685B43EA-23B2-44A0-9B03-5A2F2A8753B3}"/>
    <cellStyle name="þ_x001d_ð‡_x000c_éþ÷_x000c_âþU_x0001__x001f__x000f_&quot;_x0007__x0001__x0001__allocation yaa 15" xfId="262" xr:uid="{E0AC17C7-B9DC-49AB-8B92-137099FEA0F1}"/>
    <cellStyle name="þ_x001d_ð‡_x000c_éþ÷_x000c_âþU_x0001__x001f__x000f_&quot;_x000f__x0001__x0001__allocation yaa 15" xfId="263" xr:uid="{FB41CB1C-D64D-41BE-BB9D-4D3B8F11267C}"/>
    <cellStyle name="þ_x001d_ð‡_x000c_éþ÷_x000c_âþU_x0001__x001f__x000f_&quot;_x0007__x0001__x0001__allocation yaa 2" xfId="151" xr:uid="{00000000-0005-0000-0000-0000CF000000}"/>
    <cellStyle name="þ_x001d_ð‡_x000c_éþ÷_x000c_âþU_x0001__x001f__x000f_&quot;_x000f__x0001__x0001__allocation yaa 2" xfId="152" xr:uid="{00000000-0005-0000-0000-0000D0000000}"/>
    <cellStyle name="þ_x001d_ð‡_x000c_éþ÷_x000c_âþU_x0001__x001f__x000f_&quot;_x0007__x0001__x0001__allocation yaa 3" xfId="153" xr:uid="{00000000-0005-0000-0000-0000D1000000}"/>
    <cellStyle name="þ_x001d_ð‡_x000c_éþ÷_x000c_âþU_x0001__x001f__x000f_&quot;_x000f__x0001__x0001__allocation yaa 3" xfId="154" xr:uid="{00000000-0005-0000-0000-0000D2000000}"/>
    <cellStyle name="þ_x001d_ð‡_x000c_éþ÷_x000c_âþU_x0001__x001f__x000f_&quot;_x0007__x0001__x0001__allocation yaa 4" xfId="155" xr:uid="{00000000-0005-0000-0000-0000D3000000}"/>
    <cellStyle name="þ_x001d_ð‡_x000c_éþ÷_x000c_âþU_x0001__x001f__x000f_&quot;_x000f__x0001__x0001__allocation yaa 4" xfId="156" xr:uid="{00000000-0005-0000-0000-0000D4000000}"/>
    <cellStyle name="þ_x001d_ð‡_x000c_éþ÷_x000c_âþU_x0001__x001f__x000f_&quot;_x0007__x0001__x0001__allocation yaa 5" xfId="157" xr:uid="{00000000-0005-0000-0000-0000D5000000}"/>
    <cellStyle name="þ_x001d_ð‡_x000c_éþ÷_x000c_âþU_x0001__x001f__x000f_&quot;_x000f__x0001__x0001__allocation yaa 5" xfId="158" xr:uid="{00000000-0005-0000-0000-0000D6000000}"/>
    <cellStyle name="þ_x001d_ð‡_x000c_éþ÷_x000c_âþU_x0001__x001f__x000f_&quot;_x0007__x0001__x0001__allocation yaa 6" xfId="159" xr:uid="{00000000-0005-0000-0000-0000D7000000}"/>
    <cellStyle name="þ_x001d_ð‡_x000c_éþ÷_x000c_âþU_x0001__x001f__x000f_&quot;_x000f__x0001__x0001__allocation yaa 6" xfId="160" xr:uid="{00000000-0005-0000-0000-0000D8000000}"/>
    <cellStyle name="þ_x001d_ð‡_x000c_éþ÷_x000c_âþU_x0001__x001f__x000f_&quot;_x0007__x0001__x0001__allocation yaa 7" xfId="161" xr:uid="{00000000-0005-0000-0000-0000D9000000}"/>
    <cellStyle name="þ_x001d_ð‡_x000c_éþ÷_x000c_âþU_x0001__x001f__x000f_&quot;_x000f__x0001__x0001__allocation yaa 7" xfId="162" xr:uid="{00000000-0005-0000-0000-0000DA000000}"/>
    <cellStyle name="þ_x001d_ð‡_x000c_éþ÷_x000c_âþU_x0001__x001f__x000f_&quot;_x0007__x0001__x0001__allocation yaa 8" xfId="163" xr:uid="{00000000-0005-0000-0000-0000DB000000}"/>
    <cellStyle name="þ_x001d_ð‡_x000c_éþ÷_x000c_âþU_x0001__x001f__x000f_&quot;_x000f__x0001__x0001__allocation yaa 8" xfId="164" xr:uid="{00000000-0005-0000-0000-0000DC000000}"/>
    <cellStyle name="þ_x001d_ð‡_x000c_éþ÷_x000c_âþU_x0001__x001f__x000f_&quot;_x0007__x0001__x0001__allocation yaa 9" xfId="165" xr:uid="{00000000-0005-0000-0000-0000DD000000}"/>
    <cellStyle name="þ_x001d_ð‡_x000c_éþ÷_x000c_âþU_x0001__x001f__x000f_&quot;_x000f__x0001__x0001__allocation yaa 9" xfId="166" xr:uid="{00000000-0005-0000-0000-0000DE000000}"/>
    <cellStyle name="þ_x001d_ð‡_x000c_éþ÷_x000c_âþU_x0001__x001f__x000f_&quot;_x0007__x0001__x0001__allocation yaa_ADMD budget appendices 19-03-09" xfId="167" xr:uid="{00000000-0005-0000-0000-0000DF000000}"/>
    <cellStyle name="þ_x001d_ð‡_x000c_éþ÷_x000c_âþU_x0001__x001f__x000f_&quot;_x000f__x0001__x0001__allocation yaa_ADMD budget appendices 19-03-09" xfId="168" xr:uid="{00000000-0005-0000-0000-0000E0000000}"/>
    <cellStyle name="þ_x001d_ð‡_x000c_éþ÷_x000c_âþU_x0001__x001f__x000f_&quot;_x0007__x0001__x0001__budget appendices 09-11-07" xfId="169" xr:uid="{00000000-0005-0000-0000-0000E1000000}"/>
    <cellStyle name="þ_x001d_ð‡_x000c_éþ÷_x000c_âþU_x0001__x001f__x000f_&quot;_x000f__x0001__x0001__budget appendices 09-11-07" xfId="170" xr:uid="{00000000-0005-0000-0000-0000E2000000}"/>
    <cellStyle name="Title 2" xfId="171" xr:uid="{00000000-0005-0000-0000-0000E3000000}"/>
    <cellStyle name="Total 2" xfId="172" xr:uid="{00000000-0005-0000-0000-0000E4000000}"/>
    <cellStyle name="Warning Text 2" xfId="173" xr:uid="{00000000-0005-0000-0000-0000E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C1B381\2008%20Quarterly%20Disbursement%20Performance%2009-01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  <sheetName val="README!"/>
      <sheetName val="Summary"/>
      <sheetName val="Details"/>
      <sheetName val="Pivot Data"/>
      <sheetName val="Sheet1"/>
      <sheetName val="Pivot_Data"/>
      <sheetName val="Pivot_Data1"/>
      <sheetName val="Resumo_Despesas_ Actual-04"/>
    </sheetNames>
    <sheetDataSet>
      <sheetData sheetId="0">
        <row r="3">
          <cell r="A3" t="str">
            <v>Ministry of Food and Agriculture</v>
          </cell>
          <cell r="B3" t="str">
            <v>IDA</v>
          </cell>
        </row>
        <row r="4">
          <cell r="A4" t="str">
            <v>Ministry of Lands, Forestry and Mines</v>
          </cell>
          <cell r="B4" t="str">
            <v>ADF</v>
          </cell>
        </row>
        <row r="5">
          <cell r="A5" t="str">
            <v>Ministry of Trade, Industry PSD and PSI</v>
          </cell>
          <cell r="B5" t="str">
            <v>EU</v>
          </cell>
        </row>
        <row r="6">
          <cell r="A6" t="str">
            <v>Ministry of Tourism and Diasporan Relations</v>
          </cell>
          <cell r="B6" t="str">
            <v>Nordic Development Fund</v>
          </cell>
        </row>
        <row r="7">
          <cell r="A7" t="str">
            <v>Ministry of Energy</v>
          </cell>
          <cell r="B7" t="str">
            <v>FAO</v>
          </cell>
        </row>
        <row r="8">
          <cell r="A8" t="str">
            <v>Ministry of Water Resources, Works and Housing</v>
          </cell>
          <cell r="B8" t="str">
            <v>IFAD</v>
          </cell>
        </row>
        <row r="9">
          <cell r="A9" t="str">
            <v>Ministry of Transport</v>
          </cell>
          <cell r="B9" t="str">
            <v>ILO</v>
          </cell>
        </row>
        <row r="10">
          <cell r="A10" t="str">
            <v>Ministry of Communications</v>
          </cell>
          <cell r="B10" t="str">
            <v>IOM</v>
          </cell>
        </row>
        <row r="11">
          <cell r="A11" t="str">
            <v>Ministry of Harbours and Railways</v>
          </cell>
          <cell r="B11" t="str">
            <v>UNAIDS</v>
          </cell>
        </row>
        <row r="12">
          <cell r="A12" t="str">
            <v>Ministry of Fisheries</v>
          </cell>
          <cell r="B12" t="str">
            <v>UNESCO</v>
          </cell>
        </row>
        <row r="13">
          <cell r="A13" t="str">
            <v>Ministry of Aviation</v>
          </cell>
          <cell r="B13" t="str">
            <v>UNFPA</v>
          </cell>
        </row>
        <row r="14">
          <cell r="A14" t="str">
            <v>Ministry of Education, Science and Sports</v>
          </cell>
          <cell r="B14" t="str">
            <v>UNICEF</v>
          </cell>
        </row>
        <row r="15">
          <cell r="A15" t="str">
            <v>Ministry of Manpower, Youth and Employment</v>
          </cell>
          <cell r="B15" t="str">
            <v>UNIDO</v>
          </cell>
        </row>
        <row r="16">
          <cell r="A16" t="str">
            <v>Ministry of Health</v>
          </cell>
          <cell r="B16" t="str">
            <v>UNDP</v>
          </cell>
        </row>
        <row r="17">
          <cell r="A17" t="str">
            <v>Ministry of Women and Children's Affairs</v>
          </cell>
          <cell r="B17" t="str">
            <v>WFP</v>
          </cell>
        </row>
        <row r="18">
          <cell r="A18" t="str">
            <v>Office of the Government Machinery</v>
          </cell>
          <cell r="B18" t="str">
            <v>WHO</v>
          </cell>
        </row>
        <row r="19">
          <cell r="A19" t="str">
            <v>Ministry of Parliamentary Affairs</v>
          </cell>
          <cell r="B19" t="str">
            <v>Global Fund</v>
          </cell>
        </row>
        <row r="20">
          <cell r="A20" t="str">
            <v>Office of Parliament</v>
          </cell>
          <cell r="B20" t="str">
            <v>GAVI</v>
          </cell>
        </row>
        <row r="21">
          <cell r="A21" t="str">
            <v>Audit Service</v>
          </cell>
          <cell r="B21" t="str">
            <v>Austria</v>
          </cell>
        </row>
        <row r="22">
          <cell r="A22" t="str">
            <v>Public Services Commission</v>
          </cell>
          <cell r="B22" t="str">
            <v>Belgium</v>
          </cell>
        </row>
        <row r="23">
          <cell r="A23" t="str">
            <v>District Assemblies Common Fund</v>
          </cell>
          <cell r="B23" t="str">
            <v>Canada</v>
          </cell>
        </row>
        <row r="24">
          <cell r="A24" t="str">
            <v>Electoral Commission</v>
          </cell>
          <cell r="B24" t="str">
            <v>Denmark</v>
          </cell>
        </row>
        <row r="25">
          <cell r="A25" t="str">
            <v>Ministry of Foreign Affairs and NEPAD</v>
          </cell>
          <cell r="B25" t="str">
            <v>Finland</v>
          </cell>
        </row>
        <row r="26">
          <cell r="A26" t="str">
            <v>Ministry of Finance and Economic Planning</v>
          </cell>
          <cell r="B26" t="str">
            <v>France</v>
          </cell>
        </row>
        <row r="27">
          <cell r="A27" t="str">
            <v>Ministry of Local Government, Rural Devt and Environment</v>
          </cell>
          <cell r="B27" t="str">
            <v>Germany</v>
          </cell>
        </row>
        <row r="28">
          <cell r="A28" t="str">
            <v>National Commission for Civic Education</v>
          </cell>
          <cell r="B28" t="str">
            <v>Italy</v>
          </cell>
        </row>
        <row r="29">
          <cell r="A29" t="str">
            <v>Ministry of Chieftancy and Culture</v>
          </cell>
          <cell r="B29" t="str">
            <v>Japan</v>
          </cell>
        </row>
        <row r="30">
          <cell r="A30" t="str">
            <v>National Media Commission</v>
          </cell>
          <cell r="B30" t="str">
            <v>Netherlands</v>
          </cell>
        </row>
        <row r="31">
          <cell r="A31" t="str">
            <v>Ministry of Information and National Orientation</v>
          </cell>
          <cell r="B31" t="str">
            <v>Norway</v>
          </cell>
        </row>
        <row r="32">
          <cell r="A32" t="str">
            <v>Ministry of Justice</v>
          </cell>
          <cell r="B32" t="str">
            <v>Spain</v>
          </cell>
        </row>
        <row r="33">
          <cell r="A33" t="str">
            <v>Ministry of Defence</v>
          </cell>
          <cell r="B33" t="str">
            <v>Sweden</v>
          </cell>
        </row>
        <row r="34">
          <cell r="A34" t="str">
            <v>Commission on Human Rights and Administrative Justice</v>
          </cell>
          <cell r="B34" t="str">
            <v>Switzerland</v>
          </cell>
        </row>
        <row r="35">
          <cell r="A35" t="str">
            <v>Judicial Service</v>
          </cell>
          <cell r="B35" t="str">
            <v>United Kingdom</v>
          </cell>
        </row>
        <row r="36">
          <cell r="A36" t="str">
            <v>Ministry of Interior</v>
          </cell>
          <cell r="B36" t="str">
            <v>United States</v>
          </cell>
        </row>
        <row r="37">
          <cell r="A37" t="str">
            <v>National Development Planning Commission</v>
          </cell>
          <cell r="B37" t="str">
            <v>BADEA</v>
          </cell>
        </row>
        <row r="38">
          <cell r="A38" t="str">
            <v>National Labour Commission</v>
          </cell>
          <cell r="B38" t="str">
            <v>CHINA</v>
          </cell>
        </row>
        <row r="39">
          <cell r="A39" t="str">
            <v>Ministry for Public Sector Reforms</v>
          </cell>
          <cell r="B39" t="str">
            <v>ECWF</v>
          </cell>
        </row>
        <row r="40">
          <cell r="A40" t="str">
            <v>Ministry of National Security</v>
          </cell>
          <cell r="B40" t="str">
            <v>EIB</v>
          </cell>
        </row>
        <row r="41">
          <cell r="B41" t="str">
            <v>EXIM CHINA</v>
          </cell>
        </row>
        <row r="42">
          <cell r="B42" t="str">
            <v>EXIM INDIA</v>
          </cell>
        </row>
        <row r="43">
          <cell r="B43" t="str">
            <v>INDIA</v>
          </cell>
        </row>
        <row r="44">
          <cell r="B44" t="str">
            <v>Kuwait</v>
          </cell>
        </row>
        <row r="45">
          <cell r="B45" t="str">
            <v>NTF</v>
          </cell>
        </row>
        <row r="46">
          <cell r="B46" t="str">
            <v>OPEC</v>
          </cell>
        </row>
        <row r="47">
          <cell r="B47" t="str">
            <v>FORTIS</v>
          </cell>
        </row>
        <row r="48">
          <cell r="B48" t="str">
            <v>KBC</v>
          </cell>
        </row>
        <row r="49">
          <cell r="B49" t="str">
            <v>BBP</v>
          </cell>
        </row>
        <row r="50">
          <cell r="B50" t="str">
            <v>SBG</v>
          </cell>
        </row>
        <row r="51">
          <cell r="B51" t="str">
            <v>GIB</v>
          </cell>
        </row>
        <row r="52">
          <cell r="B52" t="str">
            <v>US - MCA</v>
          </cell>
        </row>
        <row r="53">
          <cell r="B53" t="str">
            <v>USAID</v>
          </cell>
        </row>
        <row r="54">
          <cell r="B54" t="str">
            <v>ING</v>
          </cell>
        </row>
        <row r="55">
          <cell r="B55" t="str">
            <v>RABO Bank</v>
          </cell>
        </row>
        <row r="56">
          <cell r="B56" t="str">
            <v>BHAPO</v>
          </cell>
        </row>
        <row r="57">
          <cell r="B57" t="str">
            <v>SCB</v>
          </cell>
        </row>
        <row r="58">
          <cell r="B58" t="str">
            <v>COMMERZ BANK</v>
          </cell>
        </row>
        <row r="59">
          <cell r="B59" t="str">
            <v>EXIM USA</v>
          </cell>
        </row>
        <row r="60">
          <cell r="B60" t="str">
            <v>PTIC</v>
          </cell>
        </row>
        <row r="61">
          <cell r="B61" t="str">
            <v>Saudi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  <sheetName val="Codes"/>
      <sheetName val="2 Pct"/>
      <sheetName val="BSD2-Annex_811"/>
      <sheetName val="2_Pct"/>
      <sheetName val="BSD2-Annex_812"/>
      <sheetName val="2_Pct1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2C1B-BE24-4C56-8BCD-1062BBA514E2}">
  <dimension ref="A2:H30"/>
  <sheetViews>
    <sheetView workbookViewId="0">
      <selection activeCell="B12" sqref="B12"/>
    </sheetView>
  </sheetViews>
  <sheetFormatPr defaultRowHeight="12.75"/>
  <cols>
    <col min="1" max="1" width="38.5703125" bestFit="1" customWidth="1"/>
    <col min="2" max="3" width="18.140625" bestFit="1" customWidth="1"/>
    <col min="4" max="4" width="16.42578125" bestFit="1" customWidth="1"/>
    <col min="5" max="5" width="13.85546875" bestFit="1" customWidth="1"/>
    <col min="6" max="8" width="18.140625" bestFit="1" customWidth="1"/>
  </cols>
  <sheetData>
    <row r="2" spans="1:8">
      <c r="A2" s="73"/>
      <c r="B2" s="110" t="s">
        <v>113</v>
      </c>
      <c r="C2" s="111"/>
      <c r="D2" s="110" t="s">
        <v>117</v>
      </c>
      <c r="E2" s="111"/>
      <c r="F2" s="110" t="s">
        <v>113</v>
      </c>
      <c r="G2" s="112"/>
      <c r="H2" s="111"/>
    </row>
    <row r="3" spans="1:8" ht="51.75" thickBot="1">
      <c r="A3" s="77"/>
      <c r="B3" s="62" t="s">
        <v>115</v>
      </c>
      <c r="C3" s="51" t="s">
        <v>114</v>
      </c>
      <c r="D3" s="72" t="s">
        <v>118</v>
      </c>
      <c r="E3" s="52" t="s">
        <v>126</v>
      </c>
      <c r="F3" s="62" t="s">
        <v>119</v>
      </c>
      <c r="G3" s="52" t="s">
        <v>121</v>
      </c>
      <c r="H3" s="72" t="s">
        <v>120</v>
      </c>
    </row>
    <row r="4" spans="1:8">
      <c r="A4" s="73"/>
      <c r="B4" s="63"/>
      <c r="C4" s="2"/>
      <c r="D4" s="73"/>
      <c r="F4" s="73"/>
      <c r="H4" s="76"/>
    </row>
    <row r="5" spans="1:8">
      <c r="A5" s="73"/>
      <c r="B5" s="63"/>
      <c r="C5" s="2"/>
      <c r="D5" s="73"/>
      <c r="F5" s="73"/>
      <c r="H5" s="73"/>
    </row>
    <row r="6" spans="1:8">
      <c r="A6" s="78" t="s">
        <v>110</v>
      </c>
      <c r="B6" s="64" t="e">
        <f t="shared" ref="B6:H6" si="0">B8+B14</f>
        <v>#REF!</v>
      </c>
      <c r="C6" s="53" t="e">
        <f t="shared" si="0"/>
        <v>#REF!</v>
      </c>
      <c r="D6" s="64" t="e">
        <f t="shared" si="0"/>
        <v>#REF!</v>
      </c>
      <c r="E6" s="53" t="e">
        <f t="shared" si="0"/>
        <v>#REF!</v>
      </c>
      <c r="F6" s="64" t="e">
        <f t="shared" si="0"/>
        <v>#REF!</v>
      </c>
      <c r="G6" s="53" t="e">
        <f t="shared" si="0"/>
        <v>#REF!</v>
      </c>
      <c r="H6" s="64" t="e">
        <f t="shared" si="0"/>
        <v>#REF!</v>
      </c>
    </row>
    <row r="7" spans="1:8">
      <c r="A7" s="73"/>
      <c r="B7" s="65"/>
      <c r="C7" s="54"/>
      <c r="D7" s="66"/>
      <c r="E7" s="55"/>
      <c r="F7" s="66"/>
      <c r="G7" s="55"/>
      <c r="H7" s="66"/>
    </row>
    <row r="8" spans="1:8" s="1" customFormat="1">
      <c r="A8" s="78" t="s">
        <v>111</v>
      </c>
      <c r="B8" s="64">
        <f>SUM(B9:B12)</f>
        <v>16816.253035896269</v>
      </c>
      <c r="C8" s="53" t="e">
        <f t="shared" ref="C8:H8" si="1">SUM(C9:C12)</f>
        <v>#REF!</v>
      </c>
      <c r="D8" s="64" t="e">
        <f t="shared" si="1"/>
        <v>#REF!</v>
      </c>
      <c r="E8" s="53" t="e">
        <f t="shared" si="1"/>
        <v>#REF!</v>
      </c>
      <c r="F8" s="64" t="e">
        <f t="shared" si="1"/>
        <v>#REF!</v>
      </c>
      <c r="G8" s="53" t="e">
        <f t="shared" si="1"/>
        <v>#REF!</v>
      </c>
      <c r="H8" s="64" t="e">
        <f t="shared" si="1"/>
        <v>#REF!</v>
      </c>
    </row>
    <row r="9" spans="1:8">
      <c r="A9" s="79" t="s">
        <v>129</v>
      </c>
      <c r="B9" s="66">
        <v>5355.7605784080833</v>
      </c>
      <c r="C9" s="55" t="e">
        <f>B9*$C$23</f>
        <v>#REF!</v>
      </c>
      <c r="D9" s="66" t="e">
        <f>(G9-C9)-E9</f>
        <v>#REF!</v>
      </c>
      <c r="E9" s="55" t="e">
        <f>G9-H9</f>
        <v>#REF!</v>
      </c>
      <c r="F9" s="66" t="e">
        <f>'Revised 2019-2022 Debt Data'!#REF!</f>
        <v>#REF!</v>
      </c>
      <c r="G9" s="55" t="e">
        <f>F9*$G$23</f>
        <v>#REF!</v>
      </c>
      <c r="H9" s="66" t="e">
        <f>F9*$C$23</f>
        <v>#REF!</v>
      </c>
    </row>
    <row r="10" spans="1:8">
      <c r="A10" s="79" t="s">
        <v>130</v>
      </c>
      <c r="B10" s="66">
        <v>5419.8534890202873</v>
      </c>
      <c r="C10" s="55" t="e">
        <f t="shared" ref="C10:C12" si="2">B10*$C$23</f>
        <v>#REF!</v>
      </c>
      <c r="D10" s="66" t="e">
        <f t="shared" ref="D10:D12" si="3">(G10-C10)-E10</f>
        <v>#REF!</v>
      </c>
      <c r="E10" s="55" t="e">
        <f t="shared" ref="E10:E12" si="4">G10-H10</f>
        <v>#REF!</v>
      </c>
      <c r="F10" s="66" t="e">
        <f>'Revised 2019-2022 Debt Data'!#REF!</f>
        <v>#REF!</v>
      </c>
      <c r="G10" s="55" t="e">
        <f>F10*$G$23</f>
        <v>#REF!</v>
      </c>
      <c r="H10" s="66" t="e">
        <f t="shared" ref="H10:H11" si="5">F10*$C$23</f>
        <v>#REF!</v>
      </c>
    </row>
    <row r="11" spans="1:8">
      <c r="A11" s="79" t="s">
        <v>131</v>
      </c>
      <c r="B11" s="66">
        <v>2360.5319684679016</v>
      </c>
      <c r="C11" s="55" t="e">
        <f t="shared" si="2"/>
        <v>#REF!</v>
      </c>
      <c r="D11" s="66" t="e">
        <f t="shared" si="3"/>
        <v>#REF!</v>
      </c>
      <c r="E11" s="55" t="e">
        <f t="shared" si="4"/>
        <v>#REF!</v>
      </c>
      <c r="F11" s="66" t="e">
        <f>'Revised 2019-2022 Debt Data'!#REF!</f>
        <v>#REF!</v>
      </c>
      <c r="G11" s="55" t="e">
        <f>F11*$G$23</f>
        <v>#REF!</v>
      </c>
      <c r="H11" s="66" t="e">
        <f t="shared" si="5"/>
        <v>#REF!</v>
      </c>
    </row>
    <row r="12" spans="1:8">
      <c r="A12" s="79" t="s">
        <v>132</v>
      </c>
      <c r="B12" s="66">
        <v>3680.1069999999972</v>
      </c>
      <c r="C12" s="55" t="e">
        <f t="shared" si="2"/>
        <v>#REF!</v>
      </c>
      <c r="D12" s="66" t="e">
        <f t="shared" si="3"/>
        <v>#REF!</v>
      </c>
      <c r="E12" s="55" t="e">
        <f t="shared" si="4"/>
        <v>#REF!</v>
      </c>
      <c r="F12" s="66" t="e">
        <f>'Revised 2019-2022 Debt Data'!#REF!</f>
        <v>#REF!</v>
      </c>
      <c r="G12" s="55" t="e">
        <f>F12*$G$23</f>
        <v>#REF!</v>
      </c>
      <c r="H12" s="66" t="e">
        <f>F12*$C$23</f>
        <v>#REF!</v>
      </c>
    </row>
    <row r="13" spans="1:8">
      <c r="A13" s="73"/>
      <c r="B13" s="66"/>
      <c r="C13" s="55"/>
      <c r="D13" s="66"/>
      <c r="E13" s="55"/>
      <c r="F13" s="66"/>
      <c r="G13" s="55"/>
      <c r="H13" s="66"/>
    </row>
    <row r="14" spans="1:8" s="1" customFormat="1">
      <c r="A14" s="78" t="s">
        <v>112</v>
      </c>
      <c r="B14" s="64" t="e">
        <f t="shared" ref="B14:F14" si="6">SUM(B15:B20)-B17</f>
        <v>#REF!</v>
      </c>
      <c r="C14" s="53" t="e">
        <f t="shared" si="6"/>
        <v>#REF!</v>
      </c>
      <c r="D14" s="64" t="e">
        <f t="shared" si="6"/>
        <v>#REF!</v>
      </c>
      <c r="E14" s="53" t="e">
        <f t="shared" si="6"/>
        <v>#REF!</v>
      </c>
      <c r="F14" s="64" t="e">
        <f t="shared" si="6"/>
        <v>#REF!</v>
      </c>
      <c r="G14" s="53" t="e">
        <f>SUM(G15:G20)-G17</f>
        <v>#REF!</v>
      </c>
      <c r="H14" s="64" t="e">
        <f>SUM(H15:H20)-H17</f>
        <v>#REF!</v>
      </c>
    </row>
    <row r="15" spans="1:8">
      <c r="A15" s="79" t="s">
        <v>128</v>
      </c>
      <c r="B15" s="55" t="e">
        <f>#REF!</f>
        <v>#REF!</v>
      </c>
      <c r="C15" s="66" t="e">
        <f>B15*$C$23</f>
        <v>#REF!</v>
      </c>
      <c r="D15" s="66" t="e">
        <f t="shared" ref="D15:D20" si="7">(G15-C15)-E15</f>
        <v>#REF!</v>
      </c>
      <c r="E15" s="55" t="e">
        <f t="shared" ref="E15:E20" si="8">G15-H15</f>
        <v>#REF!</v>
      </c>
      <c r="F15" s="66" t="e">
        <f>'Revised 2019-2022 Debt Data'!#REF!</f>
        <v>#REF!</v>
      </c>
      <c r="G15" s="55" t="e">
        <f>F15*$G$23</f>
        <v>#REF!</v>
      </c>
      <c r="H15" s="66" t="e">
        <f>G15</f>
        <v>#REF!</v>
      </c>
    </row>
    <row r="16" spans="1:8">
      <c r="A16" s="79" t="s">
        <v>133</v>
      </c>
      <c r="B16" s="55" t="e">
        <f>#REF!</f>
        <v>#REF!</v>
      </c>
      <c r="C16" s="66" t="e">
        <f t="shared" ref="C16:C20" si="9">B16*$C$23</f>
        <v>#REF!</v>
      </c>
      <c r="D16" s="66" t="e">
        <f t="shared" si="7"/>
        <v>#REF!</v>
      </c>
      <c r="E16" s="55" t="e">
        <f t="shared" si="8"/>
        <v>#REF!</v>
      </c>
      <c r="F16" s="66" t="e">
        <f>'Revised 2019-2022 Debt Data'!#REF!</f>
        <v>#REF!</v>
      </c>
      <c r="G16" s="55" t="e">
        <f t="shared" ref="G16:G20" si="10">F16*$G$23</f>
        <v>#REF!</v>
      </c>
      <c r="H16" s="66" t="e">
        <f>G16-G17+H17</f>
        <v>#REF!</v>
      </c>
    </row>
    <row r="17" spans="1:8" s="22" customFormat="1">
      <c r="A17" s="93" t="s">
        <v>127</v>
      </c>
      <c r="B17" s="95" t="e">
        <f>#REF!</f>
        <v>#REF!</v>
      </c>
      <c r="C17" s="94" t="e">
        <f t="shared" si="9"/>
        <v>#REF!</v>
      </c>
      <c r="D17" s="94" t="e">
        <f t="shared" si="7"/>
        <v>#REF!</v>
      </c>
      <c r="E17" s="95" t="e">
        <f t="shared" si="8"/>
        <v>#REF!</v>
      </c>
      <c r="F17" s="94" t="e">
        <f>('Revised 2019-2022 Debt Data'!#REF!+'Revised 2019-2022 Debt Data'!#REF!+'Revised 2019-2022 Debt Data'!#REF!+'Revised 2019-2022 Debt Data'!#REF!+'Revised 2019-2022 Debt Data'!#REF!)</f>
        <v>#REF!</v>
      </c>
      <c r="G17" s="95" t="e">
        <f t="shared" si="10"/>
        <v>#REF!</v>
      </c>
      <c r="H17" s="94" t="e">
        <f>F17*$C$23</f>
        <v>#REF!</v>
      </c>
    </row>
    <row r="18" spans="1:8">
      <c r="A18" s="79" t="s">
        <v>134</v>
      </c>
      <c r="B18" s="55" t="e">
        <f>#REF!</f>
        <v>#REF!</v>
      </c>
      <c r="C18" s="66" t="e">
        <f t="shared" si="9"/>
        <v>#REF!</v>
      </c>
      <c r="D18" s="66" t="e">
        <f t="shared" si="7"/>
        <v>#REF!</v>
      </c>
      <c r="E18" s="55" t="e">
        <f t="shared" si="8"/>
        <v>#REF!</v>
      </c>
      <c r="F18" s="66" t="e">
        <f>('Revised 2019-2022 Debt Data'!#REF!+'Revised 2019-2022 Debt Data'!#REF!+'Revised 2019-2022 Debt Data'!#REF!+'Revised 2019-2022 Debt Data'!#REF!+'Revised 2019-2022 Debt Data'!#REF!+'Revised 2019-2022 Debt Data'!#REF!+'Revised 2019-2022 Debt Data'!#REF!+'Revised 2019-2022 Debt Data'!#REF!)</f>
        <v>#REF!</v>
      </c>
      <c r="G18" s="55" t="e">
        <f t="shared" si="10"/>
        <v>#REF!</v>
      </c>
      <c r="H18" s="66" t="e">
        <f>G18</f>
        <v>#REF!</v>
      </c>
    </row>
    <row r="19" spans="1:8">
      <c r="A19" s="79" t="s">
        <v>135</v>
      </c>
      <c r="B19" s="55" t="e">
        <f>#REF!</f>
        <v>#REF!</v>
      </c>
      <c r="C19" s="66" t="e">
        <f t="shared" si="9"/>
        <v>#REF!</v>
      </c>
      <c r="D19" s="66" t="e">
        <f t="shared" si="7"/>
        <v>#REF!</v>
      </c>
      <c r="E19" s="55" t="e">
        <f t="shared" si="8"/>
        <v>#REF!</v>
      </c>
      <c r="F19" s="66" t="e">
        <f>'Revised 2019-2022 Debt Data'!#REF!</f>
        <v>#REF!</v>
      </c>
      <c r="G19" s="55" t="e">
        <f t="shared" si="10"/>
        <v>#REF!</v>
      </c>
      <c r="H19" s="66" t="e">
        <f>G19</f>
        <v>#REF!</v>
      </c>
    </row>
    <row r="20" spans="1:8">
      <c r="A20" s="79" t="s">
        <v>136</v>
      </c>
      <c r="B20" s="55" t="e">
        <f>#REF!</f>
        <v>#REF!</v>
      </c>
      <c r="C20" s="66" t="e">
        <f t="shared" si="9"/>
        <v>#REF!</v>
      </c>
      <c r="D20" s="66" t="e">
        <f t="shared" si="7"/>
        <v>#REF!</v>
      </c>
      <c r="E20" s="55" t="e">
        <f t="shared" si="8"/>
        <v>#REF!</v>
      </c>
      <c r="F20" s="66" t="e">
        <f>'Revised 2019-2022 Debt Data'!#REF!</f>
        <v>#REF!</v>
      </c>
      <c r="G20" s="55" t="e">
        <f t="shared" si="10"/>
        <v>#REF!</v>
      </c>
      <c r="H20" s="66" t="e">
        <f>F20*$C$23</f>
        <v>#REF!</v>
      </c>
    </row>
    <row r="21" spans="1:8">
      <c r="A21" s="80"/>
      <c r="B21" s="67"/>
      <c r="C21" s="56"/>
      <c r="D21" s="67"/>
      <c r="E21" s="56"/>
      <c r="F21" s="67"/>
      <c r="G21" s="56"/>
      <c r="H21" s="67"/>
    </row>
    <row r="22" spans="1:8">
      <c r="A22" s="81" t="s">
        <v>122</v>
      </c>
      <c r="B22" s="67"/>
      <c r="C22" s="56"/>
      <c r="D22" s="67"/>
      <c r="E22" s="56"/>
      <c r="F22" s="67"/>
      <c r="G22" s="56"/>
      <c r="H22" s="67"/>
    </row>
    <row r="23" spans="1:8" s="50" customFormat="1">
      <c r="A23" s="74" t="s">
        <v>116</v>
      </c>
      <c r="B23" s="68"/>
      <c r="C23" s="58" t="e">
        <f>#REF!</f>
        <v>#REF!</v>
      </c>
      <c r="D23" s="68"/>
      <c r="E23" s="58"/>
      <c r="F23" s="74"/>
      <c r="G23" s="58" t="e">
        <f>'Revised 2019-2022 Debt Data'!#REF!</f>
        <v>#REF!</v>
      </c>
      <c r="H23" s="68"/>
    </row>
    <row r="24" spans="1:8" s="49" customFormat="1">
      <c r="A24" s="75" t="s">
        <v>28</v>
      </c>
      <c r="B24" s="69"/>
      <c r="C24" s="57" t="e">
        <f>#REF!</f>
        <v>#REF!</v>
      </c>
      <c r="D24" s="69"/>
      <c r="E24" s="57"/>
      <c r="F24" s="75"/>
      <c r="G24" s="57" t="e">
        <f>'Revised 2019-2022 Debt Data'!#REF!</f>
        <v>#REF!</v>
      </c>
      <c r="H24" s="69"/>
    </row>
    <row r="25" spans="1:8" s="49" customFormat="1">
      <c r="A25" s="75" t="s">
        <v>123</v>
      </c>
      <c r="B25" s="69"/>
      <c r="C25" s="57" t="e">
        <f>C26+C27</f>
        <v>#REF!</v>
      </c>
      <c r="D25" s="69"/>
      <c r="E25" s="57"/>
      <c r="F25" s="69"/>
      <c r="G25" s="57" t="e">
        <f>G26+G27</f>
        <v>#REF!</v>
      </c>
      <c r="H25" s="69"/>
    </row>
    <row r="26" spans="1:8" s="60" customFormat="1">
      <c r="A26" s="82" t="s">
        <v>125</v>
      </c>
      <c r="B26" s="70"/>
      <c r="C26" s="59" t="e">
        <f>(C8/C24)*100</f>
        <v>#REF!</v>
      </c>
      <c r="D26" s="70"/>
      <c r="E26" s="59"/>
      <c r="F26" s="70"/>
      <c r="G26" s="59" t="e">
        <f>(G8/G24)*100</f>
        <v>#REF!</v>
      </c>
      <c r="H26" s="70"/>
    </row>
    <row r="27" spans="1:8" s="60" customFormat="1" ht="13.5" thickBot="1">
      <c r="A27" s="83" t="s">
        <v>124</v>
      </c>
      <c r="B27" s="71"/>
      <c r="C27" s="61" t="e">
        <f>(C14/C24)*100</f>
        <v>#REF!</v>
      </c>
      <c r="D27" s="71"/>
      <c r="E27" s="61"/>
      <c r="F27" s="71"/>
      <c r="G27" s="61" t="e">
        <f>(G14/G24)*100</f>
        <v>#REF!</v>
      </c>
      <c r="H27" s="71"/>
    </row>
    <row r="30" spans="1:8">
      <c r="A30" s="3"/>
    </row>
  </sheetData>
  <mergeCells count="3">
    <mergeCell ref="B2:C2"/>
    <mergeCell ref="D2:E2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9"/>
  <sheetViews>
    <sheetView tabSelected="1" zoomScaleNormal="100" workbookViewId="0">
      <selection sqref="A1:E1"/>
    </sheetView>
  </sheetViews>
  <sheetFormatPr defaultColWidth="10.28515625" defaultRowHeight="12.75"/>
  <cols>
    <col min="1" max="1" width="54.42578125" style="100" customWidth="1"/>
    <col min="2" max="3" width="12" style="100" bestFit="1" customWidth="1"/>
    <col min="4" max="5" width="11.85546875" style="100" bestFit="1" customWidth="1"/>
    <col min="6" max="200" width="9.140625" style="100" customWidth="1"/>
    <col min="201" max="201" width="41" style="100" customWidth="1"/>
    <col min="202" max="202" width="11.28515625" style="100" bestFit="1" customWidth="1"/>
    <col min="203" max="203" width="10.5703125" style="100" bestFit="1" customWidth="1"/>
    <col min="204" max="204" width="10.28515625" style="100" bestFit="1"/>
    <col min="205" max="16384" width="10.28515625" style="100"/>
  </cols>
  <sheetData>
    <row r="1" spans="1:5" ht="21" thickBot="1">
      <c r="A1" s="114" t="s">
        <v>139</v>
      </c>
      <c r="B1" s="114"/>
      <c r="C1" s="114"/>
      <c r="D1" s="114"/>
      <c r="E1" s="114"/>
    </row>
    <row r="2" spans="1:5" s="4" customFormat="1">
      <c r="A2" s="13"/>
      <c r="B2" s="26"/>
      <c r="C2" s="26"/>
      <c r="D2" s="26"/>
      <c r="E2" s="26"/>
    </row>
    <row r="3" spans="1:5" s="6" customFormat="1">
      <c r="A3" s="96" t="s">
        <v>101</v>
      </c>
      <c r="B3" s="97">
        <v>2019</v>
      </c>
      <c r="C3" s="97">
        <v>2020</v>
      </c>
      <c r="D3" s="97">
        <v>2021</v>
      </c>
      <c r="E3" s="97">
        <v>2022</v>
      </c>
    </row>
    <row r="4" spans="1:5" ht="14.25">
      <c r="A4" s="100" t="s">
        <v>99</v>
      </c>
      <c r="B4" s="101">
        <f t="shared" ref="B4:D4" si="0">B11</f>
        <v>22125.007000831556</v>
      </c>
      <c r="C4" s="101">
        <f t="shared" si="0"/>
        <v>27111.439835592035</v>
      </c>
      <c r="D4" s="101">
        <f t="shared" si="0"/>
        <v>28159.156441943636</v>
      </c>
      <c r="E4" s="101">
        <f>E11</f>
        <v>29067.232252301175</v>
      </c>
    </row>
    <row r="5" spans="1:5">
      <c r="A5" s="100" t="s">
        <v>100</v>
      </c>
      <c r="B5" s="101">
        <v>20176.874195719076</v>
      </c>
      <c r="C5" s="101">
        <v>27814.782337311102</v>
      </c>
      <c r="D5" s="101">
        <v>32268.696674318649</v>
      </c>
      <c r="E5" s="101">
        <v>24784.436933084569</v>
      </c>
    </row>
    <row r="6" spans="1:5" s="4" customFormat="1" ht="15" thickBot="1">
      <c r="A6" s="28" t="s">
        <v>0</v>
      </c>
      <c r="B6" s="43">
        <f>SUM(B4:B5)</f>
        <v>42301.881196550632</v>
      </c>
      <c r="C6" s="43">
        <f t="shared" ref="C6:E6" si="1">SUM(C4:C5)</f>
        <v>54926.222172903137</v>
      </c>
      <c r="D6" s="43">
        <f t="shared" si="1"/>
        <v>60427.853116262282</v>
      </c>
      <c r="E6" s="43">
        <f t="shared" si="1"/>
        <v>53851.669185385748</v>
      </c>
    </row>
    <row r="7" spans="1:5" ht="13.5" thickTop="1">
      <c r="B7" s="25"/>
      <c r="C7" s="25"/>
      <c r="D7" s="25"/>
      <c r="E7" s="25"/>
    </row>
    <row r="8" spans="1:5">
      <c r="A8" s="113" t="s">
        <v>137</v>
      </c>
      <c r="B8" s="113"/>
      <c r="C8" s="113"/>
      <c r="D8" s="113"/>
      <c r="E8" s="113"/>
    </row>
    <row r="9" spans="1:5">
      <c r="A9" s="96" t="s">
        <v>108</v>
      </c>
      <c r="B9" s="98">
        <v>2019</v>
      </c>
      <c r="C9" s="98">
        <v>2020</v>
      </c>
      <c r="D9" s="98">
        <v>2021</v>
      </c>
      <c r="E9" s="98">
        <v>2022</v>
      </c>
    </row>
    <row r="10" spans="1:5">
      <c r="A10" s="100" t="s">
        <v>1</v>
      </c>
      <c r="B10" s="19">
        <v>0</v>
      </c>
      <c r="C10" s="19">
        <v>0</v>
      </c>
      <c r="D10" s="19">
        <v>0</v>
      </c>
      <c r="E10" s="19">
        <v>0</v>
      </c>
    </row>
    <row r="11" spans="1:5">
      <c r="A11" s="100" t="s">
        <v>2</v>
      </c>
      <c r="B11" s="19">
        <f t="shared" ref="B11:D11" si="2">B19</f>
        <v>22125.007000831556</v>
      </c>
      <c r="C11" s="19">
        <f t="shared" si="2"/>
        <v>27111.439835592035</v>
      </c>
      <c r="D11" s="19">
        <f t="shared" si="2"/>
        <v>28159.156441943636</v>
      </c>
      <c r="E11" s="19">
        <f>E19</f>
        <v>29067.232252301175</v>
      </c>
    </row>
    <row r="12" spans="1:5" s="4" customFormat="1" ht="13.5" thickBot="1">
      <c r="A12" s="12" t="s">
        <v>17</v>
      </c>
      <c r="B12" s="39">
        <f>SUM(B10:B11)</f>
        <v>22125.007000831556</v>
      </c>
      <c r="C12" s="39">
        <f t="shared" ref="C12:E12" si="3">SUM(C10:C11)</f>
        <v>27111.439835592035</v>
      </c>
      <c r="D12" s="39">
        <f t="shared" si="3"/>
        <v>28159.156441943636</v>
      </c>
      <c r="E12" s="39">
        <f t="shared" si="3"/>
        <v>29067.232252301175</v>
      </c>
    </row>
    <row r="13" spans="1:5">
      <c r="A13" s="102"/>
      <c r="B13" s="102"/>
      <c r="C13" s="102"/>
      <c r="D13" s="102"/>
      <c r="E13" s="102"/>
    </row>
    <row r="14" spans="1:5">
      <c r="A14" s="99" t="s">
        <v>107</v>
      </c>
      <c r="B14" s="98">
        <v>2019</v>
      </c>
      <c r="C14" s="98">
        <v>2020</v>
      </c>
      <c r="D14" s="98">
        <v>2021</v>
      </c>
      <c r="E14" s="98">
        <v>2022</v>
      </c>
    </row>
    <row r="15" spans="1:5">
      <c r="A15" s="100" t="s">
        <v>3</v>
      </c>
      <c r="B15" s="19">
        <v>7167.4055646299566</v>
      </c>
      <c r="C15" s="19">
        <v>8931.1915472328856</v>
      </c>
      <c r="D15" s="19">
        <v>8218.575340290683</v>
      </c>
      <c r="E15" s="19">
        <v>8087.566994340089</v>
      </c>
    </row>
    <row r="16" spans="1:5">
      <c r="A16" s="100" t="s">
        <v>4</v>
      </c>
      <c r="B16" s="19">
        <v>5311.7226565256406</v>
      </c>
      <c r="C16" s="19">
        <v>5884.5082271752372</v>
      </c>
      <c r="D16" s="19">
        <v>5040.0793836107205</v>
      </c>
      <c r="E16" s="19">
        <v>5322.1679775188077</v>
      </c>
    </row>
    <row r="17" spans="1:5">
      <c r="A17" s="100" t="s">
        <v>5</v>
      </c>
      <c r="B17" s="19">
        <v>1950.9911095459702</v>
      </c>
      <c r="C17" s="19">
        <v>2080.2945820439227</v>
      </c>
      <c r="D17" s="19">
        <v>1780.6422729722319</v>
      </c>
      <c r="E17" s="19">
        <v>2553.6306754422799</v>
      </c>
    </row>
    <row r="18" spans="1:5">
      <c r="A18" s="100" t="s">
        <v>6</v>
      </c>
      <c r="B18" s="19">
        <v>7694.8876701299887</v>
      </c>
      <c r="C18" s="19">
        <v>10215.445479139988</v>
      </c>
      <c r="D18" s="19">
        <v>13119.85944507</v>
      </c>
      <c r="E18" s="19">
        <v>13103.866604999999</v>
      </c>
    </row>
    <row r="19" spans="1:5" s="4" customFormat="1" ht="13.5" thickBot="1">
      <c r="A19" s="12" t="s">
        <v>17</v>
      </c>
      <c r="B19" s="39">
        <f>SUM(B15:B18)</f>
        <v>22125.007000831556</v>
      </c>
      <c r="C19" s="39">
        <f t="shared" ref="C19:E19" si="4">SUM(C15:C18)</f>
        <v>27111.439835592035</v>
      </c>
      <c r="D19" s="39">
        <f t="shared" si="4"/>
        <v>28159.156441943636</v>
      </c>
      <c r="E19" s="39">
        <f t="shared" si="4"/>
        <v>29067.232252301175</v>
      </c>
    </row>
    <row r="20" spans="1:5">
      <c r="B20" s="25"/>
      <c r="C20" s="25"/>
      <c r="D20" s="25"/>
      <c r="E20" s="25"/>
    </row>
    <row r="21" spans="1:5">
      <c r="A21" s="113" t="s">
        <v>138</v>
      </c>
      <c r="B21" s="113"/>
      <c r="C21" s="113"/>
      <c r="D21" s="113"/>
      <c r="E21" s="113"/>
    </row>
    <row r="22" spans="1:5">
      <c r="A22" s="99" t="s">
        <v>109</v>
      </c>
      <c r="B22" s="98">
        <v>2019</v>
      </c>
      <c r="C22" s="98">
        <v>2020</v>
      </c>
      <c r="D22" s="98">
        <v>2021</v>
      </c>
      <c r="E22" s="98">
        <v>2022</v>
      </c>
    </row>
    <row r="23" spans="1:5" s="4" customFormat="1">
      <c r="A23" s="35" t="s">
        <v>86</v>
      </c>
      <c r="B23" s="14">
        <v>2949.3150721943471</v>
      </c>
      <c r="C23" s="14">
        <v>2938.9451299437001</v>
      </c>
      <c r="D23" s="14">
        <v>3770.0587469787133</v>
      </c>
      <c r="E23" s="14">
        <v>4110.0512352149244</v>
      </c>
    </row>
    <row r="24" spans="1:5">
      <c r="A24" s="36" t="s">
        <v>33</v>
      </c>
      <c r="B24" s="17">
        <v>0</v>
      </c>
      <c r="C24" s="17">
        <v>0</v>
      </c>
      <c r="D24" s="17"/>
      <c r="E24" s="17">
        <v>0</v>
      </c>
    </row>
    <row r="25" spans="1:5">
      <c r="A25" s="36" t="s">
        <v>34</v>
      </c>
      <c r="B25" s="17">
        <v>0</v>
      </c>
      <c r="C25" s="17">
        <v>0</v>
      </c>
      <c r="D25" s="17"/>
      <c r="E25" s="17">
        <v>0</v>
      </c>
    </row>
    <row r="26" spans="1:5">
      <c r="A26" s="36" t="s">
        <v>35</v>
      </c>
      <c r="B26" s="17">
        <v>0</v>
      </c>
      <c r="C26" s="17">
        <v>0</v>
      </c>
      <c r="D26" s="17"/>
      <c r="E26" s="17">
        <v>0</v>
      </c>
    </row>
    <row r="27" spans="1:5">
      <c r="A27" s="36" t="s">
        <v>36</v>
      </c>
      <c r="B27" s="20">
        <v>1291.0923430675377</v>
      </c>
      <c r="C27" s="20">
        <v>1748.3962737271443</v>
      </c>
      <c r="D27" s="20">
        <v>1605.923424013602</v>
      </c>
      <c r="E27" s="20">
        <v>2183.8007479084526</v>
      </c>
    </row>
    <row r="28" spans="1:5">
      <c r="A28" s="36" t="s">
        <v>37</v>
      </c>
      <c r="B28" s="20">
        <v>513.05930133920504</v>
      </c>
      <c r="C28" s="20">
        <v>497.90089313416189</v>
      </c>
      <c r="D28" s="20">
        <v>775.63640596089408</v>
      </c>
      <c r="E28" s="20">
        <v>1051.370836258294</v>
      </c>
    </row>
    <row r="29" spans="1:5">
      <c r="A29" s="36" t="s">
        <v>38</v>
      </c>
      <c r="B29" s="17">
        <v>1145.1634277876042</v>
      </c>
      <c r="C29" s="17">
        <v>692.64796308239363</v>
      </c>
      <c r="D29" s="17">
        <v>1388.4989170042172</v>
      </c>
      <c r="E29" s="17">
        <v>874.87965104817761</v>
      </c>
    </row>
    <row r="30" spans="1:5">
      <c r="A30" s="36" t="s">
        <v>39</v>
      </c>
      <c r="B30" s="20">
        <v>0</v>
      </c>
      <c r="C30" s="20">
        <v>0</v>
      </c>
      <c r="D30" s="20">
        <v>0</v>
      </c>
      <c r="E30" s="20">
        <v>0</v>
      </c>
    </row>
    <row r="31" spans="1:5">
      <c r="A31" s="36" t="s">
        <v>40</v>
      </c>
      <c r="B31" s="20">
        <v>0</v>
      </c>
      <c r="C31" s="20">
        <v>0</v>
      </c>
      <c r="D31" s="20">
        <v>0</v>
      </c>
      <c r="E31" s="20">
        <v>0</v>
      </c>
    </row>
    <row r="32" spans="1:5" s="4" customFormat="1">
      <c r="A32" s="35" t="s">
        <v>87</v>
      </c>
      <c r="B32" s="14">
        <v>11825.533234620798</v>
      </c>
      <c r="C32" s="14">
        <v>17041.394159251191</v>
      </c>
      <c r="D32" s="27">
        <v>20548.313032160855</v>
      </c>
      <c r="E32" s="14">
        <v>14865.027299860565</v>
      </c>
    </row>
    <row r="33" spans="1:5">
      <c r="A33" s="36" t="s">
        <v>41</v>
      </c>
      <c r="B33" s="17">
        <v>0</v>
      </c>
      <c r="C33" s="17">
        <v>0</v>
      </c>
      <c r="D33" s="86">
        <v>0</v>
      </c>
      <c r="E33" s="20">
        <v>0</v>
      </c>
    </row>
    <row r="34" spans="1:5">
      <c r="A34" s="36" t="s">
        <v>105</v>
      </c>
      <c r="B34" s="85">
        <v>0</v>
      </c>
      <c r="C34" s="85">
        <v>0</v>
      </c>
      <c r="D34" s="87">
        <v>0</v>
      </c>
      <c r="E34" s="20">
        <v>0</v>
      </c>
    </row>
    <row r="35" spans="1:5">
      <c r="A35" s="36" t="s">
        <v>42</v>
      </c>
      <c r="B35" s="85">
        <v>2441.2627816481968</v>
      </c>
      <c r="C35" s="85">
        <v>3040.1255787767345</v>
      </c>
      <c r="D35" s="87">
        <v>3358.0660314047109</v>
      </c>
      <c r="E35" s="20">
        <v>1649.4251652803152</v>
      </c>
    </row>
    <row r="36" spans="1:5">
      <c r="A36" s="36" t="s">
        <v>43</v>
      </c>
      <c r="B36" s="85">
        <v>0</v>
      </c>
      <c r="C36" s="85">
        <v>0</v>
      </c>
      <c r="D36" s="87">
        <v>0</v>
      </c>
      <c r="E36" s="20">
        <v>0</v>
      </c>
    </row>
    <row r="37" spans="1:5">
      <c r="A37" s="36" t="s">
        <v>44</v>
      </c>
      <c r="B37" s="85">
        <v>371.40000000000003</v>
      </c>
      <c r="C37" s="85">
        <v>388.91</v>
      </c>
      <c r="D37" s="87">
        <v>462.91</v>
      </c>
      <c r="E37" s="20">
        <v>462.91</v>
      </c>
    </row>
    <row r="38" spans="1:5">
      <c r="A38" s="36" t="s">
        <v>45</v>
      </c>
      <c r="B38" s="17">
        <v>0</v>
      </c>
      <c r="C38" s="17">
        <v>0</v>
      </c>
      <c r="D38" s="87"/>
      <c r="E38" s="20">
        <v>0</v>
      </c>
    </row>
    <row r="39" spans="1:5">
      <c r="A39" s="36" t="s">
        <v>46</v>
      </c>
      <c r="B39" s="85">
        <v>0</v>
      </c>
      <c r="C39" s="85">
        <v>0</v>
      </c>
      <c r="D39" s="87">
        <v>168.984182</v>
      </c>
      <c r="E39" s="20">
        <v>346.08</v>
      </c>
    </row>
    <row r="40" spans="1:5">
      <c r="A40" s="36" t="s">
        <v>47</v>
      </c>
      <c r="B40" s="85">
        <v>0</v>
      </c>
      <c r="C40" s="85">
        <v>0</v>
      </c>
      <c r="D40" s="87">
        <v>0</v>
      </c>
      <c r="E40" s="20">
        <v>0</v>
      </c>
    </row>
    <row r="41" spans="1:5">
      <c r="A41" s="36" t="s">
        <v>48</v>
      </c>
      <c r="B41" s="85">
        <v>0</v>
      </c>
      <c r="C41" s="85">
        <v>0</v>
      </c>
      <c r="D41" s="87">
        <v>0</v>
      </c>
      <c r="E41" s="20">
        <v>0</v>
      </c>
    </row>
    <row r="42" spans="1:5">
      <c r="A42" s="36" t="s">
        <v>49</v>
      </c>
      <c r="B42" s="85">
        <v>0</v>
      </c>
      <c r="C42" s="85">
        <v>0</v>
      </c>
      <c r="D42" s="87">
        <v>0</v>
      </c>
      <c r="E42" s="20">
        <v>0</v>
      </c>
    </row>
    <row r="43" spans="1:5">
      <c r="A43" s="36" t="s">
        <v>50</v>
      </c>
      <c r="B43" s="85">
        <v>0</v>
      </c>
      <c r="C43" s="85">
        <v>0</v>
      </c>
      <c r="D43" s="87">
        <v>0</v>
      </c>
      <c r="E43" s="20">
        <v>0</v>
      </c>
    </row>
    <row r="44" spans="1:5">
      <c r="A44" s="36" t="s">
        <v>51</v>
      </c>
      <c r="B44" s="85">
        <v>2333.6082498285386</v>
      </c>
      <c r="C44" s="85">
        <v>4765.9488929947183</v>
      </c>
      <c r="D44" s="87">
        <v>4529.7331278025031</v>
      </c>
      <c r="E44" s="20">
        <v>3780.2778776805458</v>
      </c>
    </row>
    <row r="45" spans="1:5">
      <c r="A45" s="36" t="s">
        <v>52</v>
      </c>
      <c r="B45" s="85">
        <v>0</v>
      </c>
      <c r="C45" s="85">
        <v>0</v>
      </c>
      <c r="D45" s="87">
        <v>0</v>
      </c>
      <c r="E45" s="20">
        <v>0</v>
      </c>
    </row>
    <row r="46" spans="1:5">
      <c r="A46" s="36" t="s">
        <v>53</v>
      </c>
      <c r="B46" s="85">
        <v>31.136581550734579</v>
      </c>
      <c r="C46" s="85">
        <v>6.9721621821738739E-9</v>
      </c>
      <c r="D46" s="87">
        <v>0</v>
      </c>
      <c r="E46" s="20">
        <v>0</v>
      </c>
    </row>
    <row r="47" spans="1:5">
      <c r="A47" s="36" t="s">
        <v>54</v>
      </c>
      <c r="B47" s="17">
        <v>0</v>
      </c>
      <c r="C47" s="17">
        <v>0</v>
      </c>
      <c r="D47" s="87">
        <v>90.240202697071226</v>
      </c>
      <c r="E47" s="20">
        <v>65.073564765842875</v>
      </c>
    </row>
    <row r="48" spans="1:5">
      <c r="A48" s="36" t="s">
        <v>55</v>
      </c>
      <c r="B48" s="17">
        <v>0</v>
      </c>
      <c r="C48" s="17">
        <v>0</v>
      </c>
      <c r="D48" s="86"/>
      <c r="E48" s="20">
        <v>0</v>
      </c>
    </row>
    <row r="49" spans="1:5">
      <c r="A49" s="36" t="s">
        <v>56</v>
      </c>
      <c r="B49" s="85">
        <v>2853.1118990723021</v>
      </c>
      <c r="C49" s="85">
        <v>3921.7756812675393</v>
      </c>
      <c r="D49" s="87">
        <v>5004.0585919554596</v>
      </c>
      <c r="E49" s="20">
        <v>3108.3863127464174</v>
      </c>
    </row>
    <row r="50" spans="1:5">
      <c r="A50" s="36" t="s">
        <v>57</v>
      </c>
      <c r="B50" s="17">
        <v>0</v>
      </c>
      <c r="C50" s="17">
        <v>0</v>
      </c>
      <c r="D50" s="86"/>
      <c r="E50" s="20">
        <v>0</v>
      </c>
    </row>
    <row r="51" spans="1:5">
      <c r="A51" s="36" t="s">
        <v>58</v>
      </c>
      <c r="B51" s="17">
        <v>0</v>
      </c>
      <c r="C51" s="17">
        <v>0</v>
      </c>
      <c r="D51" s="86"/>
      <c r="E51" s="20">
        <v>0</v>
      </c>
    </row>
    <row r="52" spans="1:5">
      <c r="A52" s="36" t="s">
        <v>59</v>
      </c>
      <c r="B52" s="17">
        <v>0</v>
      </c>
      <c r="C52" s="17">
        <v>0</v>
      </c>
      <c r="D52" s="86">
        <v>0</v>
      </c>
      <c r="E52" s="20">
        <v>0</v>
      </c>
    </row>
    <row r="53" spans="1:5">
      <c r="A53" s="36" t="s">
        <v>60</v>
      </c>
      <c r="B53" s="17">
        <v>321.39746886618775</v>
      </c>
      <c r="C53" s="17">
        <v>500.36123999930282</v>
      </c>
      <c r="D53" s="86">
        <v>1445.4440924472005</v>
      </c>
      <c r="E53" s="20">
        <v>1350.0316390999135</v>
      </c>
    </row>
    <row r="54" spans="1:5">
      <c r="A54" s="36" t="s">
        <v>61</v>
      </c>
      <c r="B54" s="17">
        <v>0</v>
      </c>
      <c r="C54" s="17">
        <v>0</v>
      </c>
      <c r="D54" s="86"/>
      <c r="E54" s="20">
        <v>0</v>
      </c>
    </row>
    <row r="55" spans="1:5">
      <c r="A55" s="36" t="s">
        <v>62</v>
      </c>
      <c r="B55" s="17">
        <v>1234.5899314153701</v>
      </c>
      <c r="C55" s="17">
        <v>1575.7600934269926</v>
      </c>
      <c r="D55" s="86">
        <v>1961.9504732376527</v>
      </c>
      <c r="E55" s="20">
        <v>1479.3201497740167</v>
      </c>
    </row>
    <row r="56" spans="1:5">
      <c r="A56" s="36" t="s">
        <v>63</v>
      </c>
      <c r="B56" s="17">
        <v>0</v>
      </c>
      <c r="C56" s="17">
        <v>0</v>
      </c>
      <c r="D56" s="86"/>
      <c r="E56" s="20">
        <v>0</v>
      </c>
    </row>
    <row r="57" spans="1:5">
      <c r="A57" s="36" t="s">
        <v>64</v>
      </c>
      <c r="B57" s="17">
        <v>0</v>
      </c>
      <c r="C57" s="17">
        <v>0</v>
      </c>
      <c r="D57" s="86"/>
      <c r="E57" s="20">
        <v>0</v>
      </c>
    </row>
    <row r="58" spans="1:5">
      <c r="A58" s="36" t="s">
        <v>65</v>
      </c>
      <c r="B58" s="17">
        <v>0</v>
      </c>
      <c r="C58" s="17">
        <v>0</v>
      </c>
      <c r="D58" s="86"/>
      <c r="E58" s="20">
        <v>0</v>
      </c>
    </row>
    <row r="59" spans="1:5">
      <c r="A59" s="36" t="s">
        <v>66</v>
      </c>
      <c r="B59" s="17">
        <v>2239.0263222394683</v>
      </c>
      <c r="C59" s="17">
        <v>2848.5126727789302</v>
      </c>
      <c r="D59" s="86">
        <v>3526.9263306162593</v>
      </c>
      <c r="E59" s="20">
        <v>2623.5225905135112</v>
      </c>
    </row>
    <row r="60" spans="1:5">
      <c r="A60" s="36" t="s">
        <v>67</v>
      </c>
      <c r="B60" s="17">
        <v>0</v>
      </c>
      <c r="C60" s="17">
        <v>0</v>
      </c>
      <c r="D60" s="17"/>
      <c r="E60" s="20">
        <v>0</v>
      </c>
    </row>
    <row r="61" spans="1:5" s="4" customFormat="1">
      <c r="A61" s="35" t="s">
        <v>88</v>
      </c>
      <c r="B61" s="14">
        <v>5323.7565112135844</v>
      </c>
      <c r="C61" s="14">
        <v>7670.2803754440392</v>
      </c>
      <c r="D61" s="14">
        <v>7778.273997339601</v>
      </c>
      <c r="E61" s="14">
        <v>5634.8326503029139</v>
      </c>
    </row>
    <row r="62" spans="1:5">
      <c r="A62" s="36" t="s">
        <v>68</v>
      </c>
      <c r="B62" s="17">
        <v>0</v>
      </c>
      <c r="C62" s="17">
        <v>0</v>
      </c>
      <c r="D62" s="17"/>
      <c r="E62" s="17">
        <v>0</v>
      </c>
    </row>
    <row r="63" spans="1:5">
      <c r="A63" s="36" t="s">
        <v>106</v>
      </c>
      <c r="B63" s="17">
        <v>0</v>
      </c>
      <c r="C63" s="17">
        <v>284.0324139373551</v>
      </c>
      <c r="D63" s="17">
        <v>491.79865496491135</v>
      </c>
      <c r="E63" s="17">
        <v>364.16837796903548</v>
      </c>
    </row>
    <row r="64" spans="1:5">
      <c r="A64" s="36" t="s">
        <v>69</v>
      </c>
      <c r="B64" s="17">
        <v>0</v>
      </c>
      <c r="C64" s="17">
        <v>0</v>
      </c>
      <c r="D64" s="17"/>
      <c r="E64" s="17">
        <v>0</v>
      </c>
    </row>
    <row r="65" spans="1:5">
      <c r="A65" s="36" t="s">
        <v>70</v>
      </c>
      <c r="B65" s="17">
        <v>0</v>
      </c>
      <c r="C65" s="17">
        <v>0</v>
      </c>
      <c r="D65" s="17"/>
      <c r="E65" s="17">
        <v>0</v>
      </c>
    </row>
    <row r="66" spans="1:5">
      <c r="A66" s="36" t="s">
        <v>71</v>
      </c>
      <c r="B66" s="17">
        <v>0</v>
      </c>
      <c r="C66" s="17">
        <v>0</v>
      </c>
      <c r="D66" s="17"/>
      <c r="E66" s="17">
        <v>0</v>
      </c>
    </row>
    <row r="67" spans="1:5">
      <c r="A67" s="36" t="s">
        <v>72</v>
      </c>
      <c r="B67" s="17">
        <v>1049.1014621160164</v>
      </c>
      <c r="C67" s="17">
        <v>2674.2846439838941</v>
      </c>
      <c r="D67" s="17">
        <v>2634.6725365471484</v>
      </c>
      <c r="E67" s="17">
        <v>1873.159072386768</v>
      </c>
    </row>
    <row r="68" spans="1:5">
      <c r="A68" s="36" t="s">
        <v>73</v>
      </c>
      <c r="B68" s="17">
        <v>0</v>
      </c>
      <c r="C68" s="17">
        <v>0</v>
      </c>
      <c r="D68" s="17"/>
      <c r="E68" s="17">
        <v>0</v>
      </c>
    </row>
    <row r="69" spans="1:5">
      <c r="A69" s="36" t="s">
        <v>74</v>
      </c>
      <c r="B69" s="17">
        <v>29.262454788290079</v>
      </c>
      <c r="C69" s="17">
        <v>59.019033658119959</v>
      </c>
      <c r="D69" s="17">
        <v>257.83120468070211</v>
      </c>
      <c r="E69" s="17">
        <v>185.9259520146168</v>
      </c>
    </row>
    <row r="70" spans="1:5">
      <c r="A70" s="36" t="s">
        <v>75</v>
      </c>
      <c r="B70" s="88">
        <v>4094.4095347633811</v>
      </c>
      <c r="C70" s="88">
        <v>4527.0728959299995</v>
      </c>
      <c r="D70" s="84">
        <v>4292.6669488289908</v>
      </c>
      <c r="E70" s="17">
        <v>3145.4026035772672</v>
      </c>
    </row>
    <row r="71" spans="1:5">
      <c r="A71" s="36" t="s">
        <v>76</v>
      </c>
      <c r="B71" s="89">
        <v>14.44247915388225</v>
      </c>
      <c r="C71" s="89">
        <v>13.947813355179445</v>
      </c>
      <c r="D71" s="85">
        <v>13.338667466786683</v>
      </c>
      <c r="E71" s="17">
        <v>9.6187133378209442</v>
      </c>
    </row>
    <row r="72" spans="1:5">
      <c r="A72" s="36" t="s">
        <v>77</v>
      </c>
      <c r="B72" s="89">
        <v>51.618958235570148</v>
      </c>
      <c r="C72" s="89">
        <v>29.910582001359572</v>
      </c>
      <c r="D72" s="85">
        <v>9.5347635478655128</v>
      </c>
      <c r="E72" s="17">
        <v>0</v>
      </c>
    </row>
    <row r="73" spans="1:5">
      <c r="A73" s="36" t="s">
        <v>7</v>
      </c>
      <c r="B73" s="89">
        <v>0</v>
      </c>
      <c r="C73" s="89">
        <v>0</v>
      </c>
      <c r="D73" s="85">
        <v>0</v>
      </c>
      <c r="E73" s="17">
        <v>0</v>
      </c>
    </row>
    <row r="74" spans="1:5">
      <c r="A74" s="36" t="s">
        <v>78</v>
      </c>
      <c r="B74" s="88">
        <v>65.166053979713382</v>
      </c>
      <c r="C74" s="88">
        <v>62.934067504488333</v>
      </c>
      <c r="D74" s="84">
        <v>60.185534276808184</v>
      </c>
      <c r="E74" s="17">
        <v>43.400692215597651</v>
      </c>
    </row>
    <row r="75" spans="1:5">
      <c r="A75" s="36" t="s">
        <v>79</v>
      </c>
      <c r="B75" s="17">
        <v>0</v>
      </c>
      <c r="C75" s="17">
        <v>0</v>
      </c>
      <c r="D75" s="84">
        <v>0</v>
      </c>
      <c r="E75" s="17">
        <v>0</v>
      </c>
    </row>
    <row r="76" spans="1:5">
      <c r="A76" s="36" t="s">
        <v>80</v>
      </c>
      <c r="B76" s="88">
        <v>19.75556817673176</v>
      </c>
      <c r="C76" s="88">
        <v>19.078925073643475</v>
      </c>
      <c r="D76" s="84">
        <v>18.245687026387287</v>
      </c>
      <c r="E76" s="17">
        <v>13.157238801807864</v>
      </c>
    </row>
    <row r="77" spans="1:5" s="4" customFormat="1">
      <c r="A77" s="4" t="s">
        <v>89</v>
      </c>
      <c r="B77" s="16">
        <v>78.269377690347255</v>
      </c>
      <c r="C77" s="16">
        <v>164.1626726721741</v>
      </c>
      <c r="D77" s="16">
        <v>172.05089783948009</v>
      </c>
      <c r="E77" s="16">
        <v>174.52574770616937</v>
      </c>
    </row>
    <row r="78" spans="1:5" s="4" customFormat="1" ht="13.5" thickBot="1">
      <c r="A78" s="12" t="s">
        <v>90</v>
      </c>
      <c r="B78" s="115">
        <f t="shared" ref="B78:E78" si="5">B23+B32+B61+B77</f>
        <v>20176.874195719076</v>
      </c>
      <c r="C78" s="115">
        <f t="shared" si="5"/>
        <v>27814.782337311102</v>
      </c>
      <c r="D78" s="115">
        <f t="shared" si="5"/>
        <v>32268.696674318649</v>
      </c>
      <c r="E78" s="115">
        <f t="shared" si="5"/>
        <v>24784.436933084569</v>
      </c>
    </row>
    <row r="79" spans="1:5">
      <c r="B79" s="48"/>
      <c r="C79" s="48"/>
      <c r="D79" s="48"/>
      <c r="E79" s="48"/>
    </row>
    <row r="80" spans="1:5">
      <c r="A80" s="113" t="s">
        <v>140</v>
      </c>
      <c r="B80" s="113"/>
      <c r="C80" s="113"/>
      <c r="D80" s="113"/>
      <c r="E80" s="113"/>
    </row>
    <row r="81" spans="1:5">
      <c r="A81" s="96"/>
      <c r="B81" s="98">
        <v>2019</v>
      </c>
      <c r="C81" s="98">
        <v>2020</v>
      </c>
      <c r="D81" s="98">
        <v>2021</v>
      </c>
      <c r="E81" s="98">
        <v>2022</v>
      </c>
    </row>
    <row r="82" spans="1:5" s="4" customFormat="1">
      <c r="A82" s="4" t="s">
        <v>8</v>
      </c>
      <c r="B82" s="9">
        <v>9018.0842472664517</v>
      </c>
      <c r="C82" s="9">
        <v>14399.230334766695</v>
      </c>
      <c r="D82" s="9">
        <v>16271.793160995176</v>
      </c>
      <c r="E82" s="9">
        <v>12947.734359880664</v>
      </c>
    </row>
    <row r="83" spans="1:5">
      <c r="A83" s="103" t="s">
        <v>9</v>
      </c>
      <c r="B83" s="21">
        <v>2825.6460134191243</v>
      </c>
      <c r="C83" s="21">
        <v>5860.4349554583332</v>
      </c>
      <c r="D83" s="21">
        <v>5977.854421323198</v>
      </c>
      <c r="E83" s="21">
        <v>5081.9528666169826</v>
      </c>
    </row>
    <row r="84" spans="1:5">
      <c r="A84" s="103" t="s">
        <v>10</v>
      </c>
      <c r="B84" s="21">
        <v>6192.438233847327</v>
      </c>
      <c r="C84" s="21">
        <v>8538.7953793083616</v>
      </c>
      <c r="D84" s="21">
        <v>10293.938739671978</v>
      </c>
      <c r="E84" s="21">
        <v>7865.7814932636811</v>
      </c>
    </row>
    <row r="85" spans="1:5" s="4" customFormat="1">
      <c r="A85" s="4" t="s">
        <v>11</v>
      </c>
      <c r="B85" s="7">
        <v>6329.8219937078102</v>
      </c>
      <c r="C85" s="7">
        <v>8424.2997950915978</v>
      </c>
      <c r="D85" s="7">
        <v>10990.424932664901</v>
      </c>
      <c r="E85" s="9">
        <v>10000.912725110273</v>
      </c>
    </row>
    <row r="86" spans="1:5">
      <c r="A86" s="103" t="s">
        <v>12</v>
      </c>
      <c r="B86" s="21">
        <v>88.989944785763271</v>
      </c>
      <c r="C86" s="21">
        <v>259.04504924090571</v>
      </c>
      <c r="D86" s="21">
        <v>194.19557266923371</v>
      </c>
      <c r="E86" s="21">
        <v>170.33599372535821</v>
      </c>
    </row>
    <row r="87" spans="1:5">
      <c r="A87" s="103" t="s">
        <v>13</v>
      </c>
      <c r="B87" s="21">
        <v>120.84724190069667</v>
      </c>
      <c r="C87" s="21">
        <v>164.87317698140174</v>
      </c>
      <c r="D87" s="21">
        <v>202.28788336917199</v>
      </c>
      <c r="E87" s="21">
        <v>195.4100009476272</v>
      </c>
    </row>
    <row r="88" spans="1:5">
      <c r="A88" s="103" t="s">
        <v>14</v>
      </c>
      <c r="B88" s="21">
        <v>0</v>
      </c>
      <c r="C88" s="21">
        <v>0</v>
      </c>
      <c r="D88" s="21">
        <v>0</v>
      </c>
      <c r="E88" s="21">
        <v>0</v>
      </c>
    </row>
    <row r="89" spans="1:5">
      <c r="A89" s="103" t="s">
        <v>15</v>
      </c>
      <c r="B89" s="21">
        <v>6119.9848070213502</v>
      </c>
      <c r="C89" s="21">
        <v>8000.3815688692903</v>
      </c>
      <c r="D89" s="21">
        <v>10593.941476626494</v>
      </c>
      <c r="E89" s="21">
        <v>9635.1667304372877</v>
      </c>
    </row>
    <row r="90" spans="1:5" s="4" customFormat="1">
      <c r="A90" s="4" t="s">
        <v>91</v>
      </c>
      <c r="B90" s="15">
        <v>4750.6937440327756</v>
      </c>
      <c r="C90" s="15">
        <v>4827.0865778877824</v>
      </c>
      <c r="D90" s="15">
        <v>4834.4276828190896</v>
      </c>
      <c r="E90" s="15">
        <v>1661.2641003874651</v>
      </c>
    </row>
    <row r="91" spans="1:5" s="4" customFormat="1">
      <c r="A91" s="4" t="s">
        <v>16</v>
      </c>
      <c r="B91" s="16">
        <v>0</v>
      </c>
      <c r="C91" s="16">
        <v>0</v>
      </c>
      <c r="D91" s="16">
        <v>0</v>
      </c>
      <c r="E91" s="16">
        <v>0</v>
      </c>
    </row>
    <row r="92" spans="1:5" s="4" customFormat="1">
      <c r="A92" s="4" t="s">
        <v>30</v>
      </c>
      <c r="B92" s="16">
        <v>78.269377690347255</v>
      </c>
      <c r="C92" s="16">
        <v>164.1626726721741</v>
      </c>
      <c r="D92" s="16">
        <v>172.05089783948009</v>
      </c>
      <c r="E92" s="16">
        <v>174.52574770616937</v>
      </c>
    </row>
    <row r="93" spans="1:5" s="4" customFormat="1" ht="13.5" thickBot="1">
      <c r="A93" s="12" t="s">
        <v>29</v>
      </c>
      <c r="B93" s="38">
        <v>20176.869362697384</v>
      </c>
      <c r="C93" s="38">
        <v>27814.779380418247</v>
      </c>
      <c r="D93" s="38">
        <v>32272.130007640313</v>
      </c>
      <c r="E93" s="38">
        <v>24784.136933064576</v>
      </c>
    </row>
    <row r="94" spans="1:5" ht="13.5" customHeight="1">
      <c r="A94" s="4"/>
      <c r="B94" s="48"/>
      <c r="C94" s="48"/>
      <c r="D94" s="48"/>
      <c r="E94" s="48"/>
    </row>
    <row r="95" spans="1:5" s="4" customFormat="1" ht="13.5" thickBot="1">
      <c r="A95" s="28"/>
      <c r="B95" s="92"/>
      <c r="C95" s="47"/>
      <c r="D95" s="47"/>
      <c r="E95" s="47"/>
    </row>
    <row r="96" spans="1:5" s="4" customFormat="1" ht="16.5" thickTop="1">
      <c r="A96" s="108" t="s">
        <v>32</v>
      </c>
      <c r="B96" s="109">
        <v>2019</v>
      </c>
      <c r="C96" s="109">
        <v>2020</v>
      </c>
      <c r="D96" s="109">
        <v>2021</v>
      </c>
      <c r="E96" s="109">
        <v>2022</v>
      </c>
    </row>
    <row r="97" spans="1:9" s="4" customFormat="1" ht="15.75">
      <c r="A97" s="107"/>
      <c r="B97" s="6"/>
      <c r="C97" s="6"/>
      <c r="D97" s="6"/>
      <c r="E97" s="6"/>
    </row>
    <row r="98" spans="1:9" s="8" customFormat="1">
      <c r="A98" s="8" t="s">
        <v>92</v>
      </c>
      <c r="B98" s="31">
        <v>356544.26561465982</v>
      </c>
      <c r="C98" s="31">
        <v>391940.73319745698</v>
      </c>
      <c r="D98" s="32">
        <v>461694.93601541151</v>
      </c>
      <c r="E98" s="32">
        <v>614336.25271839346</v>
      </c>
    </row>
    <row r="99" spans="1:9" s="8" customFormat="1">
      <c r="B99" s="90"/>
      <c r="C99" s="90"/>
      <c r="D99" s="90"/>
      <c r="E99" s="32"/>
    </row>
    <row r="100" spans="1:9" s="4" customFormat="1">
      <c r="A100" s="4" t="s">
        <v>101</v>
      </c>
      <c r="E100" s="44"/>
    </row>
    <row r="101" spans="1:9" s="2" customFormat="1">
      <c r="A101" s="45" t="s">
        <v>96</v>
      </c>
      <c r="B101" s="11">
        <v>122585.81378880733</v>
      </c>
      <c r="C101" s="11">
        <v>155541.04148077505</v>
      </c>
      <c r="D101" s="11">
        <v>168929.59541086407</v>
      </c>
      <c r="E101" s="11">
        <v>241816.11855334396</v>
      </c>
      <c r="F101" s="22"/>
      <c r="G101" s="22"/>
      <c r="H101" s="22"/>
      <c r="I101" s="22"/>
    </row>
    <row r="102" spans="1:9" s="2" customFormat="1">
      <c r="A102" s="45" t="s">
        <v>97</v>
      </c>
      <c r="B102" s="11">
        <v>111791.98916880113</v>
      </c>
      <c r="C102" s="11">
        <v>159576.18774738754</v>
      </c>
      <c r="D102" s="11">
        <v>193583.13821890502</v>
      </c>
      <c r="E102" s="11">
        <v>206186.68773371715</v>
      </c>
      <c r="F102" s="22"/>
      <c r="G102" s="22"/>
      <c r="H102" s="22"/>
      <c r="I102" s="22"/>
    </row>
    <row r="103" spans="1:9" s="2" customFormat="1">
      <c r="A103" s="41" t="s">
        <v>98</v>
      </c>
      <c r="B103" s="34">
        <v>234377.80295760845</v>
      </c>
      <c r="C103" s="34">
        <v>315117.22922816256</v>
      </c>
      <c r="D103" s="34">
        <v>362512.73362976906</v>
      </c>
      <c r="E103" s="34">
        <v>448002.80628706107</v>
      </c>
    </row>
    <row r="104" spans="1:9" s="3" customFormat="1">
      <c r="A104" s="46" t="s">
        <v>102</v>
      </c>
      <c r="B104" s="30">
        <v>0.34381653447006677</v>
      </c>
      <c r="C104" s="30">
        <v>0.39684837095616332</v>
      </c>
      <c r="D104" s="30">
        <v>0.36589007639716703</v>
      </c>
      <c r="E104" s="30">
        <v>0.39362176248483649</v>
      </c>
    </row>
    <row r="105" spans="1:9" s="3" customFormat="1">
      <c r="A105" s="46" t="s">
        <v>103</v>
      </c>
      <c r="B105" s="30">
        <v>0.31354308552986765</v>
      </c>
      <c r="C105" s="30">
        <v>0.40714366798664475</v>
      </c>
      <c r="D105" s="30">
        <v>0.41928798242752041</v>
      </c>
      <c r="E105" s="30">
        <v>0.3356251349669761</v>
      </c>
    </row>
    <row r="106" spans="1:9" s="3" customFormat="1">
      <c r="A106" s="33" t="s">
        <v>104</v>
      </c>
      <c r="B106" s="37">
        <v>0.65735961999993442</v>
      </c>
      <c r="C106" s="37">
        <v>0.80399203894280802</v>
      </c>
      <c r="D106" s="37">
        <v>0.78517805882468739</v>
      </c>
      <c r="E106" s="37">
        <v>0.72924689745181259</v>
      </c>
    </row>
    <row r="107" spans="1:9" s="4" customFormat="1">
      <c r="B107" s="91"/>
      <c r="C107" s="23"/>
      <c r="D107" s="23"/>
      <c r="E107" s="23"/>
    </row>
    <row r="108" spans="1:9" s="4" customFormat="1">
      <c r="A108" s="4" t="s">
        <v>31</v>
      </c>
      <c r="B108" s="30"/>
      <c r="C108" s="5"/>
      <c r="D108" s="5"/>
      <c r="E108" s="5"/>
    </row>
    <row r="109" spans="1:9" s="4" customFormat="1">
      <c r="A109" s="45" t="s">
        <v>81</v>
      </c>
      <c r="B109" s="104">
        <v>1930.85379544995</v>
      </c>
      <c r="C109" s="104">
        <v>2840.4297951630615</v>
      </c>
      <c r="D109" s="104">
        <v>3192.9031100965144</v>
      </c>
      <c r="E109" s="104">
        <v>2275.9901174079232</v>
      </c>
    </row>
    <row r="110" spans="1:9">
      <c r="A110" s="45" t="s">
        <v>82</v>
      </c>
      <c r="B110" s="24">
        <v>10698.088539069993</v>
      </c>
      <c r="C110" s="24">
        <v>16295.82977783</v>
      </c>
      <c r="D110" s="24">
        <v>19154.54504778</v>
      </c>
      <c r="E110" s="24">
        <v>18934.416984739997</v>
      </c>
    </row>
    <row r="111" spans="1:9">
      <c r="A111" s="45" t="s">
        <v>83</v>
      </c>
      <c r="B111" s="104">
        <v>101093.90062973113</v>
      </c>
      <c r="C111" s="104">
        <v>143280.35796955755</v>
      </c>
      <c r="D111" s="104">
        <v>174428.59317112502</v>
      </c>
      <c r="E111" s="104">
        <v>187252.27074897714</v>
      </c>
    </row>
    <row r="112" spans="1:9" s="4" customFormat="1">
      <c r="A112" s="41" t="s">
        <v>84</v>
      </c>
      <c r="B112" s="5">
        <v>223679.71441853844</v>
      </c>
      <c r="C112" s="5">
        <v>298821.39945033262</v>
      </c>
      <c r="D112" s="5">
        <v>343358.18858198909</v>
      </c>
      <c r="E112" s="5">
        <v>429068.38930232113</v>
      </c>
    </row>
    <row r="113" spans="1:5" s="4" customFormat="1">
      <c r="A113" s="41" t="s">
        <v>85</v>
      </c>
      <c r="B113" s="37">
        <v>0.6273546821260152</v>
      </c>
      <c r="C113" s="37">
        <v>0.76241475850836993</v>
      </c>
      <c r="D113" s="37">
        <v>0.74369060996269554</v>
      </c>
      <c r="E113" s="37">
        <v>0.69842596363754306</v>
      </c>
    </row>
    <row r="114" spans="1:5" s="3" customFormat="1">
      <c r="A114" s="1"/>
      <c r="B114" s="37"/>
      <c r="C114" s="30"/>
      <c r="D114" s="30"/>
      <c r="E114" s="30"/>
    </row>
    <row r="115" spans="1:5" s="4" customFormat="1" hidden="1">
      <c r="A115" s="4" t="s">
        <v>18</v>
      </c>
      <c r="B115" s="30"/>
      <c r="C115" s="23"/>
      <c r="D115" s="23"/>
      <c r="E115" s="23"/>
    </row>
    <row r="116" spans="1:5" s="4" customFormat="1" hidden="1">
      <c r="A116" s="40" t="s">
        <v>95</v>
      </c>
      <c r="B116" s="10">
        <v>0</v>
      </c>
      <c r="C116" s="10">
        <v>0</v>
      </c>
      <c r="D116" s="10">
        <v>0</v>
      </c>
      <c r="E116" s="10">
        <v>0</v>
      </c>
    </row>
    <row r="117" spans="1:5" hidden="1">
      <c r="A117" s="105" t="s">
        <v>19</v>
      </c>
      <c r="B117" s="10"/>
      <c r="C117" s="24"/>
      <c r="D117" s="24"/>
      <c r="E117" s="24"/>
    </row>
    <row r="118" spans="1:5" hidden="1">
      <c r="A118" s="105" t="s">
        <v>20</v>
      </c>
      <c r="B118" s="24"/>
      <c r="C118" s="24"/>
      <c r="D118" s="24"/>
      <c r="E118" s="24"/>
    </row>
    <row r="119" spans="1:5" hidden="1">
      <c r="A119" s="105" t="s">
        <v>21</v>
      </c>
      <c r="B119" s="24"/>
      <c r="C119" s="24"/>
      <c r="D119" s="24"/>
      <c r="E119" s="24"/>
    </row>
    <row r="120" spans="1:5" hidden="1">
      <c r="A120" s="105" t="s">
        <v>22</v>
      </c>
      <c r="B120" s="24"/>
      <c r="C120" s="24"/>
      <c r="D120" s="24"/>
      <c r="E120" s="24"/>
    </row>
    <row r="121" spans="1:5" hidden="1">
      <c r="A121" s="105" t="s">
        <v>23</v>
      </c>
      <c r="B121" s="24"/>
      <c r="C121" s="24"/>
      <c r="D121" s="24"/>
      <c r="E121" s="24"/>
    </row>
    <row r="122" spans="1:5" hidden="1">
      <c r="A122" s="105" t="s">
        <v>24</v>
      </c>
      <c r="B122" s="24"/>
      <c r="C122" s="24"/>
      <c r="D122" s="24"/>
      <c r="E122" s="24"/>
    </row>
    <row r="123" spans="1:5" s="4" customFormat="1" hidden="1">
      <c r="A123" s="40" t="s">
        <v>93</v>
      </c>
      <c r="B123" s="5">
        <v>42301.881196550632</v>
      </c>
      <c r="C123" s="5">
        <v>54926.222172903137</v>
      </c>
      <c r="D123" s="5">
        <v>60431.286449583953</v>
      </c>
      <c r="E123" s="5">
        <v>53837.872503720675</v>
      </c>
    </row>
    <row r="124" spans="1:5" s="4" customFormat="1" hidden="1">
      <c r="A124" s="40" t="s">
        <v>94</v>
      </c>
      <c r="B124" s="5">
        <v>234377.80295760845</v>
      </c>
      <c r="C124" s="5">
        <v>315117.22922816256</v>
      </c>
      <c r="D124" s="5">
        <v>362533.33053969912</v>
      </c>
      <c r="E124" s="5">
        <v>447888.02893295308</v>
      </c>
    </row>
    <row r="125" spans="1:5" s="4" customFormat="1" hidden="1">
      <c r="A125" s="40" t="s">
        <v>25</v>
      </c>
      <c r="B125" s="37">
        <v>0.65735961219899774</v>
      </c>
      <c r="C125" s="37">
        <v>0.80399203894280802</v>
      </c>
      <c r="D125" s="37">
        <v>0.7852226703383155</v>
      </c>
      <c r="E125" s="37">
        <v>0.72906006596726303</v>
      </c>
    </row>
    <row r="126" spans="1:5" hidden="1"/>
    <row r="127" spans="1:5">
      <c r="A127" s="100" t="s">
        <v>26</v>
      </c>
      <c r="B127" s="42">
        <v>0.78571200226262128</v>
      </c>
      <c r="C127" s="42">
        <v>0.82681486059752063</v>
      </c>
      <c r="D127" s="42">
        <v>0.85849994051292955</v>
      </c>
      <c r="E127" s="42">
        <v>0.86337777191465781</v>
      </c>
    </row>
    <row r="128" spans="1:5" ht="13.5" thickBot="1">
      <c r="A128" s="106" t="s">
        <v>27</v>
      </c>
      <c r="B128" s="106">
        <v>0.21428799773737875</v>
      </c>
      <c r="C128" s="29">
        <v>0.17318513940247937</v>
      </c>
      <c r="D128" s="29">
        <v>0.14150005948707037</v>
      </c>
      <c r="E128" s="29">
        <v>0.13662222808534236</v>
      </c>
    </row>
    <row r="129" spans="2:5" ht="13.5" thickTop="1">
      <c r="B129" s="18"/>
      <c r="C129" s="18"/>
      <c r="D129" s="18"/>
      <c r="E129" s="18"/>
    </row>
  </sheetData>
  <mergeCells count="4">
    <mergeCell ref="A21:E21"/>
    <mergeCell ref="A80:E80"/>
    <mergeCell ref="A8:E8"/>
    <mergeCell ref="A1:E1"/>
  </mergeCells>
  <phoneticPr fontId="23" type="noConversion"/>
  <printOptions horizontalCentered="1"/>
  <pageMargins left="0" right="0" top="0.25" bottom="0" header="0" footer="0.5"/>
  <pageSetup paperSize="9" scale="47" orientation="landscape" r:id="rId1"/>
  <headerFooter alignWithMargins="0">
    <oddFooter>&amp;LSOURCE: DMD, MOF&amp;R&amp;D</oddFooter>
  </headerFooter>
  <ignoredErrors>
    <ignoredError sqref="B19:E19 B12:E12 B6: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Change in Debt</vt:lpstr>
      <vt:lpstr>Revised 2019-2022 Debt Data</vt:lpstr>
      <vt:lpstr>'Revised 2019-2022 Debt Data'!Print_Area</vt:lpstr>
    </vt:vector>
  </TitlesOfParts>
  <Manager/>
  <Company>COMSEC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DMS</dc:creator>
  <cp:keywords/>
  <dc:description/>
  <cp:lastModifiedBy>Elizabeth Bapuohyele</cp:lastModifiedBy>
  <cp:revision/>
  <cp:lastPrinted>2022-12-20T14:24:01Z</cp:lastPrinted>
  <dcterms:created xsi:type="dcterms:W3CDTF">2006-09-12T02:01:19Z</dcterms:created>
  <dcterms:modified xsi:type="dcterms:W3CDTF">2025-03-12T10:55:58Z</dcterms:modified>
  <cp:category/>
  <cp:contentStatus/>
</cp:coreProperties>
</file>